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ex" state="visible" r:id="rId4"/>
    <sheet sheetId="2" name="Verification Calculator" state="visible" r:id="rId5"/>
    <sheet sheetId="3" name="DMT Calculator" state="visible" r:id="rId6"/>
    <sheet sheetId="4" name="Payments Earnings" state="visible" r:id="rId7"/>
    <sheet sheetId="5" name="Credit Card Bills" state="visible" r:id="rId8"/>
    <sheet sheetId="6" name="Verification Rate Card" state="visible" r:id="rId9"/>
    <sheet sheetId="7" name="Payments Rate Card" state="visible" r:id="rId10"/>
    <sheet sheetId="8" name="BBPS Operator Rates" state="visible" r:id="rId11"/>
  </sheets>
  <calcPr calcId="171027"/>
</workbook>
</file>

<file path=xl/sharedStrings.xml><?xml version="1.0" encoding="utf-8"?>
<sst xmlns="http://schemas.openxmlformats.org/spreadsheetml/2006/main" count="912" uniqueCount="385">
  <si>
    <t>Eko Platform Services — API Pricing &amp; Commission Calculator</t>
  </si>
  <si>
    <t>Offline companion to the live pricing page. Covers verification APIs (a cost you pay per call) DMT / AePS / BBPS (which pay YOU a commission per transaction), credit card bill payments (a fee per payment).</t>
  </si>
  <si>
    <t>All amounts in INR, exclusive of GST @ 18% unless stated. Editable cells are highlighted in light gold; everything else is locked (no password — Review → Unprotect Sheet to edit).</t>
  </si>
  <si>
    <t>Live calculator with shareable estimates: https://eps.eko.in/pricing</t>
  </si>
  <si>
    <t>Sheet</t>
  </si>
  <si>
    <t>What it's for</t>
  </si>
  <si>
    <t>Verification Calculator</t>
  </si>
  <si>
    <t>Estimate your monthly COST for verification APIs (PAN, bank, GST, UPI…) — enter monthly volumes.</t>
  </si>
  <si>
    <t>DMT Calculator</t>
  </si>
  <si>
    <t>Estimate your DMT earnings — full per-transaction ledger (sender fee, GST, Eko charge, TDS) plus monthly take-home.</t>
  </si>
  <si>
    <t>Payments Earnings</t>
  </si>
  <si>
    <t>Estimate your monthly EARNINGS from AePS and BBPS — these products pay you a commission per transaction.</t>
  </si>
  <si>
    <t>Credit Card Bills</t>
  </si>
  <si>
    <t>Estimate your monthly COST for credit card bill payments — a flat fee per payment, plus a one-time setup fee.</t>
  </si>
  <si>
    <t>Verification Rate Card</t>
  </si>
  <si>
    <t>Static reference: every verification API and its rate.</t>
  </si>
  <si>
    <t>Payments Rate Card</t>
  </si>
  <si>
    <t>Static reference: AePS commissions and BBPS category rates.</t>
  </si>
  <si>
    <t>BBPS Operator Rates</t>
  </si>
  <si>
    <t>Static reference: operator-wise BBPS commission for 100+ billers.</t>
  </si>
  <si>
    <t>Commission figures are gross; TDS @ 2% is deducted from commission payouts.</t>
  </si>
  <si>
    <t>Commercials and pricing are subject to change based on service-provider terms; revisions are communicated in advance.</t>
  </si>
  <si>
    <t>For GST-compliant invoices, add your GST number in the [console section](/console) (Login to console &gt; Manage My Account &gt; E-Invoice / GST).</t>
  </si>
  <si>
    <t>Eko Platform Services — Verification API Pricing Calculator</t>
  </si>
  <si>
    <t>Enter your expected monthly volumes in the highlighted "Monthly usage" column. All rates are in INR, exclusive of GST @ 18%.</t>
  </si>
  <si>
    <t>Open the live calculator: https://eps.eko.in/pricing</t>
  </si>
  <si>
    <t>One-time setup fee: ₹6,000 per API — currently 25% off as a limited-time offer.</t>
  </si>
  <si>
    <t>API</t>
  </si>
  <si>
    <t>Billing unit</t>
  </si>
  <si>
    <t>Rate (₹, excl. GST)</t>
  </si>
  <si>
    <t>Monthly usage</t>
  </si>
  <si>
    <t>Monthly cost (₹)</t>
  </si>
  <si>
    <t>Notes</t>
  </si>
  <si>
    <t>PAN</t>
  </si>
  <si>
    <t>Fetch PAN Details</t>
  </si>
  <si>
    <t>per verification</t>
  </si>
  <si>
    <t/>
  </si>
  <si>
    <t>PAN Verification (Lite) (Popular)</t>
  </si>
  <si>
    <t>PAN Verification (Advanced)</t>
  </si>
  <si>
    <t>Bulk PAN Verification*</t>
  </si>
  <si>
    <t>Bank Account</t>
  </si>
  <si>
    <t>Bank Search by IFSC</t>
  </si>
  <si>
    <t>per lookup</t>
  </si>
  <si>
    <t>Bank Account Verification (Pennyless)</t>
  </si>
  <si>
    <t>Bank Account Verification (Pennydrop) (Popular)</t>
  </si>
  <si>
    <t>Bulk Bank Account Verification*</t>
  </si>
  <si>
    <t>UPI</t>
  </si>
  <si>
    <t>UPI ID (VPA) Verification (Popular)</t>
  </si>
  <si>
    <t>Mobile to VPA</t>
  </si>
  <si>
    <t>GST &amp; Business</t>
  </si>
  <si>
    <t>GST Verification (Basic)</t>
  </si>
  <si>
    <t>Fetch GST with PAN</t>
  </si>
  <si>
    <t>Advanced GST</t>
  </si>
  <si>
    <t>CIN Verification</t>
  </si>
  <si>
    <t>DIN Verification</t>
  </si>
  <si>
    <t>FSSAI License Verification</t>
  </si>
  <si>
    <t>ITR Compliance Check</t>
  </si>
  <si>
    <t>Identity Documents</t>
  </si>
  <si>
    <t>Driving Licence Verification</t>
  </si>
  <si>
    <t>Voter ID Verification</t>
  </si>
  <si>
    <t>Passport Application Validation</t>
  </si>
  <si>
    <t>CKYC Download</t>
  </si>
  <si>
    <t>per download</t>
  </si>
  <si>
    <t>DigiLocker (Get Document)</t>
  </si>
  <si>
    <t>per document</t>
  </si>
  <si>
    <t>DigiLocker (Verification Status)</t>
  </si>
  <si>
    <t>per check</t>
  </si>
  <si>
    <t>Name Match</t>
  </si>
  <si>
    <t>per match</t>
  </si>
  <si>
    <t>Vehicle</t>
  </si>
  <si>
    <t>Vehicle RC Verification</t>
  </si>
  <si>
    <t>Vehicle E-Challan Advance</t>
  </si>
  <si>
    <t>Employment</t>
  </si>
  <si>
    <t>EPFO Passbook</t>
  </si>
  <si>
    <t>per fetch</t>
  </si>
  <si>
    <t>Employee Detail</t>
  </si>
  <si>
    <t>Doctor Verification</t>
  </si>
  <si>
    <t>Data &amp; Utility</t>
  </si>
  <si>
    <t>Email Verification</t>
  </si>
  <si>
    <t>Reverse Geocoding</t>
  </si>
  <si>
    <t>IP Verification</t>
  </si>
  <si>
    <t>Mobile OTP</t>
  </si>
  <si>
    <t>Mobile OTP (Send)</t>
  </si>
  <si>
    <t>per OTP sent</t>
  </si>
  <si>
    <t>Verify OTP and Validate Token are free follow-up calls.</t>
  </si>
  <si>
    <t>Subtotal (excl. GST)</t>
  </si>
  <si>
    <t>GST @ 18%</t>
  </si>
  <si>
    <t>One-time setup fee (25% off — limited-time offer)</t>
  </si>
  <si>
    <t>Estimated monthly total (incl. GST)</t>
  </si>
  <si>
    <t>* Bulk APIs are billed per individual verification inside the bulk request, not per bulk call.</t>
  </si>
  <si>
    <t>Billed per successful API call — failed or errored calls are not charged.</t>
  </si>
  <si>
    <t>Commercials are subject to change based on service-provider terms; revisions are communicated in advance.</t>
  </si>
  <si>
    <t>Eko Platform Services — DMT Earnings Calculator</t>
  </si>
  <si>
    <t>Domestic Money Transfer. The sender's fee is INCLUSIVE of GST @ 18% — GST is never added on top. Enter your inputs in the highlighted cells.</t>
  </si>
  <si>
    <t>Open the live calculator: https://eps.eko.in/pricing?tab=dmt</t>
  </si>
  <si>
    <t>Your inputs</t>
  </si>
  <si>
    <t>Average transfer amount (₹)</t>
  </si>
  <si>
    <t>Maximum ₹5,000 per transaction</t>
  </si>
  <si>
    <t>Transfers per month</t>
  </si>
  <si>
    <t>New senders registered / month</t>
  </si>
  <si>
    <t>KYC ₹11.00 each (incl. GST)</t>
  </si>
  <si>
    <t>New recipients added / month</t>
  </si>
  <si>
    <t>Account verification ₹3.54 each (incl. GST)</t>
  </si>
  <si>
    <t>Recover KYC &amp; verification from customer?</t>
  </si>
  <si>
    <t>No</t>
  </si>
  <si>
    <t>The wallet is debited either way; Yes adds an offsetting reimbursement.</t>
  </si>
  <si>
    <t>Per transaction</t>
  </si>
  <si>
    <t>Sender's transaction fee (1%, min ₹10)</t>
  </si>
  <si>
    <t>Inclusive of GST @ 18% — nothing is added on top</t>
  </si>
  <si>
    <t>Taxable value (fee excl. GST)</t>
  </si>
  <si>
    <t>GST inside the fee (18%)</t>
  </si>
  <si>
    <t>Paid to the government by Eko, not collected by you</t>
  </si>
  <si>
    <t>Less: Eko charges</t>
  </si>
  <si>
    <t>Gross partner commission</t>
  </si>
  <si>
    <t>Of which GST under RCM (18%)</t>
  </si>
  <si>
    <t>Eko pays this. Invoice Eko with RCM = "YES" and no GST line.</t>
  </si>
  <si>
    <t>Less: TDS @ 2%</t>
  </si>
  <si>
    <t>Net partner commission</t>
  </si>
  <si>
    <t>Per month</t>
  </si>
  <si>
    <t>Gross commission</t>
  </si>
  <si>
    <t>Withheld on the monthly total, not per transaction</t>
  </si>
  <si>
    <t>Net commission</t>
  </si>
  <si>
    <t>Less: sender KYC charges</t>
  </si>
  <si>
    <t>Less: recipient account verification</t>
  </si>
  <si>
    <t>Add: recovered from customers</t>
  </si>
  <si>
    <t>YOUR MONTHLY TAKE-HOME</t>
  </si>
  <si>
    <t>One-time setup fee: ₹20,000 for the DMT API family (excl. GST), charged once — not included in the monthly figures above.</t>
  </si>
  <si>
    <t>Commission at representative transfer amounts</t>
  </si>
  <si>
    <t>Transfer amount (₹)</t>
  </si>
  <si>
    <t>Sender fee (₹)</t>
  </si>
  <si>
    <t>Taxable value (₹)</t>
  </si>
  <si>
    <t>Eko charge (₹)</t>
  </si>
  <si>
    <t>Your commission (₹)</t>
  </si>
  <si>
    <t>After TDS @ 2% (₹)</t>
  </si>
  <si>
    <t>Commission scales continuously with the transfer amount — these are representative amounts, not bands. Below ₹1,000 the fee floors at ₹10. Reverse Charge Mechanism applies: Eko pays the GST on your commission; raise your invoice with RCM = "YES". Confirm the treatment for your registration with your accountant.</t>
  </si>
  <si>
    <t>Eko Platform Services — Payments &amp; BC Earnings Calculator (DMT · AePS · BBPS)</t>
  </si>
  <si>
    <t>These products PAY YOU a commission per transaction. Enter your average transaction amount and expected monthly transactions in the highlighted columns. Commissions are in INR, exclusive of GST @ 18%.</t>
  </si>
  <si>
    <t>Open the live earnings calculator: https://eps.eko.in/pricing?tab=payments</t>
  </si>
  <si>
    <t>Product</t>
  </si>
  <si>
    <t>Commission basis</t>
  </si>
  <si>
    <t>Settlement mode</t>
  </si>
  <si>
    <t>Avg txn amount (₹)</t>
  </si>
  <si>
    <t>Monthly txns</t>
  </si>
  <si>
    <t>Commission / txn (₹)</t>
  </si>
  <si>
    <t>Monthly earnings (₹)</t>
  </si>
  <si>
    <t>AePS — Aadhaar-Enabled Payment System</t>
  </si>
  <si>
    <t>AePS Cash Withdrawal</t>
  </si>
  <si>
    <t>0.4% up to ₹3,000; ₹13 flat above ₹3,000</t>
  </si>
  <si>
    <t>Instant only</t>
  </si>
  <si>
    <t>AePS Mini Statement</t>
  </si>
  <si>
    <t>₹0.75 flat</t>
  </si>
  <si>
    <t>BBPS — Bill Payments (category-level)</t>
  </si>
  <si>
    <t>Electricity Bill</t>
  </si>
  <si>
    <t>Slab by txn amount</t>
  </si>
  <si>
    <t>Instant</t>
  </si>
  <si>
    <t>Water Bill</t>
  </si>
  <si>
    <t>Piped Gas</t>
  </si>
  <si>
    <t>Mobile Postpaid &amp; Landline</t>
  </si>
  <si>
    <t>Flat</t>
  </si>
  <si>
    <t>Broadband</t>
  </si>
  <si>
    <t>Cable TV</t>
  </si>
  <si>
    <t>Insurance Premium</t>
  </si>
  <si>
    <t>Offline rate applies to LIC premiums</t>
  </si>
  <si>
    <t>Loan EMI Repayment</t>
  </si>
  <si>
    <t>FASTag Recharge</t>
  </si>
  <si>
    <t>Bank-issued FASTags ₹1.12; FASTag (General) 0.05%</t>
  </si>
  <si>
    <t>LPG Cylinder Booking</t>
  </si>
  <si>
    <t>Mobile Prepaid Recharge</t>
  </si>
  <si>
    <t>1%–3.04% by operator (Jio/Airtel 1%, VI 2.56%, BSNL 3.04%)</t>
  </si>
  <si>
    <t>DTH Recharge</t>
  </si>
  <si>
    <t>2%–2.56% by operator (Tata Play/Videocon 2%, others 2.56%)</t>
  </si>
  <si>
    <t>Education Fee Payment</t>
  </si>
  <si>
    <t>Municipal Taxes &amp; Services</t>
  </si>
  <si>
    <t>Metro Card Recharge</t>
  </si>
  <si>
    <t>Gross monthly commission (excl. GST)</t>
  </si>
  <si>
    <t>Less TDS @ 2%</t>
  </si>
  <si>
    <t>Indicative net monthly payout</t>
  </si>
  <si>
    <t>Estimates use your AVERAGE transaction amount; actual earnings depend on each transaction's slab.</t>
  </si>
  <si>
    <t>AePS fund settlements carry a charge of ₹5 (up to ₹25,000) / ₹10 (above ₹25,000) + GST.</t>
  </si>
  <si>
    <t>Where BBPS operator rates vary, the LOWEST rate is used for a conservative estimate.</t>
  </si>
  <si>
    <t>BBPS settlement mode is set per transaction with the "communication" parameter (0 = instant, 1 = 6-hour, higher commission), sent on BOTH Fetch Bill and Pay Bill.</t>
  </si>
  <si>
    <t>Operator-wise BBPS rates (134 billers) → see the "BBPS Operator Rates" sheet</t>
  </si>
  <si>
    <t>Eko Platform Services — Credit Card Bill Payment Cost Calculator</t>
  </si>
  <si>
    <t>Credit card bill payments are CHARGED a flat fee per payment (unlike other BBPS bills, which earn a commission). Enter your monthly payments in the highlighted cell. All amounts in INR, exclusive of GST @ 18% unless stated.</t>
  </si>
  <si>
    <t>Open the live calculator: https://eps.eko.in/pricing?tab=credit-card</t>
  </si>
  <si>
    <t>Monthly credit card bill payments</t>
  </si>
  <si>
    <t>Monthly fees</t>
  </si>
  <si>
    <t>Fee per payment</t>
  </si>
  <si>
    <t>Monthly fees (excl. GST)</t>
  </si>
  <si>
    <t>One-time setup</t>
  </si>
  <si>
    <t>One-time setup fee (25% off — limited-time offer), excl. GST</t>
  </si>
  <si>
    <t>Flat ₹5 + GST per payment, whatever the bill amount. One-time setup fee: ₹20,000 + GST, separate from the BBPS setup fee.</t>
  </si>
  <si>
    <t>Eko Platform Services — Verification API Rate Card</t>
  </si>
  <si>
    <t>All rates are in INR per transaction, exclusive of GST @ 18%.</t>
  </si>
  <si>
    <t>Group</t>
  </si>
  <si>
    <t>Eko Platform Services — Payments &amp; BC Commission Rate Card</t>
  </si>
  <si>
    <t>AePS and BBPS pay YOU a commission per transaction. All values in INR, exclusive of GST @ 18%. TDS @ 2% applies on payouts. DMT is on its own sheet.</t>
  </si>
  <si>
    <t>AePS — Cashout, mini statement &amp; settlement</t>
  </si>
  <si>
    <t>Cashout · ₹101 – ₹3,000</t>
  </si>
  <si>
    <t>0.4% of amount</t>
  </si>
  <si>
    <t>Cashout · ₹3,001 – ₹10,000</t>
  </si>
  <si>
    <t>₹13.00 flat</t>
  </si>
  <si>
    <t>Mini statement</t>
  </si>
  <si>
    <t>₹0.75 per transaction</t>
  </si>
  <si>
    <t>Fund settlement · ₹101 – ₹25,000</t>
  </si>
  <si>
    <t>₹5.00 + GST (charge)</t>
  </si>
  <si>
    <t>Fund settlement · ₹25,001+</t>
  </si>
  <si>
    <t>₹10.00 + GST (charge)</t>
  </si>
  <si>
    <t>BBPS — Commission by bill category</t>
  </si>
  <si>
    <t>Settlement mode is chosen per transaction with the optional "communication" parameter, sent on BOTH Fetch Bill and Pay Bill: 0 (default) = online, instant settlement at the standard commission; 1 = offline, settles in a minimum of 6 working hours and pays a higher commission.</t>
  </si>
  <si>
    <t>Category</t>
  </si>
  <si>
    <t>Online — instant</t>
  </si>
  <si>
    <t>Offline — 6-hour (higher)</t>
  </si>
  <si>
    <t>₹1.20</t>
  </si>
  <si>
    <t>₹1 – ₹5,000: ₹1.20; ₹5,001 – ₹20,000: 0.52% of amount; ₹20,001 – ₹1,00,000: 0.6% of amount; ₹1,00,001 – ₹5,00,000: 0.32% of amount</t>
  </si>
  <si>
    <t>1.2% of amount</t>
  </si>
  <si>
    <t>₹0.72</t>
  </si>
  <si>
    <t>Not offered</t>
  </si>
  <si>
    <t>₹1 – ₹5,000: ₹3.76; ₹5,001+: ₹1.74</t>
  </si>
  <si>
    <t>0.48% of amount</t>
  </si>
  <si>
    <t>₹1.12</t>
  </si>
  <si>
    <t>₹1 – ₹5,000: ₹0.00; ₹5,001+: ₹0.80</t>
  </si>
  <si>
    <t>1% of amount</t>
  </si>
  <si>
    <t>2% of amount</t>
  </si>
  <si>
    <t>₹1.74</t>
  </si>
  <si>
    <t>₹1 – ₹5,000: ₹1.82; ₹5,001+: ₹0.72</t>
  </si>
  <si>
    <t>₹0.80</t>
  </si>
  <si>
    <t>Where operator rates vary, the lowest rate is shown (conservative). Operator-wise rates: see the "BBPS Operator Rates" sheet.</t>
  </si>
  <si>
    <t>Eko Platform Services — BBPS Operator-wise Commission</t>
  </si>
  <si>
    <t>Instant settlement. All values per transaction, exclusive of GST @ 18%. Fixed commissions in ₹; percentage commissions as % of the amount.</t>
  </si>
  <si>
    <t>Operator</t>
  </si>
  <si>
    <t>Comm ≤ ₹5,000</t>
  </si>
  <si>
    <t>Comm &gt; ₹5,000</t>
  </si>
  <si>
    <t>Type</t>
  </si>
  <si>
    <t>Landline</t>
  </si>
  <si>
    <t>Airtel Landline</t>
  </si>
  <si>
    <t>Fixed ₹</t>
  </si>
  <si>
    <t>Postpaid</t>
  </si>
  <si>
    <t>Airtel Postpaid</t>
  </si>
  <si>
    <t>Electricity</t>
  </si>
  <si>
    <t>Reliance Energy Mumbai</t>
  </si>
  <si>
    <t>BSES Rajdhani</t>
  </si>
  <si>
    <t>BSES Yamuna</t>
  </si>
  <si>
    <t>BSNL Cellone</t>
  </si>
  <si>
    <t>Insurance</t>
  </si>
  <si>
    <t>ICICI Prudential Life Insurance</t>
  </si>
  <si>
    <t>Gas</t>
  </si>
  <si>
    <t>Mahanagar Gas Limited</t>
  </si>
  <si>
    <t>MSEB Mumbai</t>
  </si>
  <si>
    <t>Tata Power Delhi Distribution</t>
  </si>
  <si>
    <t>Tata AIA Life Insurance</t>
  </si>
  <si>
    <t>Tata TeleServices CDMA</t>
  </si>
  <si>
    <t>Tikona Infinet Pvt Ltd</t>
  </si>
  <si>
    <t>Reliance Postpaid CDMA</t>
  </si>
  <si>
    <t>Birla Sun Life Insurance</t>
  </si>
  <si>
    <t>Madhya Gujarat Vij Company</t>
  </si>
  <si>
    <t>Dakshin Gujarat Vij Company</t>
  </si>
  <si>
    <t>Paschim Gujarat Vij Company</t>
  </si>
  <si>
    <t>Uttar Gujarat Vij Company</t>
  </si>
  <si>
    <t>BEST</t>
  </si>
  <si>
    <t>Chhattisgarh Electricity Board</t>
  </si>
  <si>
    <t>Noida Power Company Limited</t>
  </si>
  <si>
    <t>Jaipur Vidyut Vitran Nigam Ltd</t>
  </si>
  <si>
    <t>Jodhpur Vidyut Vitran Nigam Ltd</t>
  </si>
  <si>
    <t>Indraprastha Gas</t>
  </si>
  <si>
    <t>Gujarat Gas Company Limited</t>
  </si>
  <si>
    <t>Bangalore Electricity Supply</t>
  </si>
  <si>
    <t>Water</t>
  </si>
  <si>
    <t>Bangalore Water Supply</t>
  </si>
  <si>
    <t>% of amount</t>
  </si>
  <si>
    <t>Torrent Power Ltd.</t>
  </si>
  <si>
    <t>SBI Life Insurance</t>
  </si>
  <si>
    <t>Hathway</t>
  </si>
  <si>
    <t>Reliance Jio Postpaid</t>
  </si>
  <si>
    <t>Tata Power Mumbai</t>
  </si>
  <si>
    <t>Uttarakhand Jal Sansthan</t>
  </si>
  <si>
    <t>Assam Power Distribution Company</t>
  </si>
  <si>
    <t>Municipal Corp</t>
  </si>
  <si>
    <t>Municipal Corporation of Gurugram</t>
  </si>
  <si>
    <t>Metro</t>
  </si>
  <si>
    <t>Mumbai Metro</t>
  </si>
  <si>
    <t>EMI Payments</t>
  </si>
  <si>
    <t>Bajaj Finance Ltd (Overdue)</t>
  </si>
  <si>
    <t>Bajaj Allianz Life Insurance</t>
  </si>
  <si>
    <t>UPPCL - URBAN</t>
  </si>
  <si>
    <t>South Bihar Power Distribution</t>
  </si>
  <si>
    <t>Haryana City Gas</t>
  </si>
  <si>
    <t>NESCO, Odisha</t>
  </si>
  <si>
    <t>Uttarakhand Power Corporation</t>
  </si>
  <si>
    <t>Tamil Nadu Electricity Board (TNEB)</t>
  </si>
  <si>
    <t>UPPCL - RURAL</t>
  </si>
  <si>
    <t>UHBVN</t>
  </si>
  <si>
    <t>DHBVN</t>
  </si>
  <si>
    <t>Punjab State Power Corp (PSPCL)</t>
  </si>
  <si>
    <t>Jharkhand Bijli Vitran Nigam (JBVNL)</t>
  </si>
  <si>
    <t>WBSEDCL</t>
  </si>
  <si>
    <t>Himachal Pradesh Electricity</t>
  </si>
  <si>
    <t>Airtel Broadband</t>
  </si>
  <si>
    <t>Delhi Jal Board</t>
  </si>
  <si>
    <t>Haryana Urban Development Authority</t>
  </si>
  <si>
    <t>FASTag</t>
  </si>
  <si>
    <t>IndusInd Bank FASTag</t>
  </si>
  <si>
    <t>ICICI Bank FASTag</t>
  </si>
  <si>
    <t>HDFC Bank FASTag</t>
  </si>
  <si>
    <t>IDFC FIRST Bank FASTag</t>
  </si>
  <si>
    <t>Axis Bank FASTag</t>
  </si>
  <si>
    <t>Kotak Mahindra Bank FASTag</t>
  </si>
  <si>
    <t>IOB FASTag</t>
  </si>
  <si>
    <t>Paytm Payments Bank FASTag</t>
  </si>
  <si>
    <t>Federal Bank FASTag</t>
  </si>
  <si>
    <t>State Bank of India FASTag</t>
  </si>
  <si>
    <t>Bank of Maharashtra FASTag</t>
  </si>
  <si>
    <t>Karnataka Bank FASTag</t>
  </si>
  <si>
    <t>Indian Bank FASTag</t>
  </si>
  <si>
    <t>Transcorp International FASTag</t>
  </si>
  <si>
    <t>LPG Booking</t>
  </si>
  <si>
    <t>Hindustan Petroleum (HPCL)</t>
  </si>
  <si>
    <t>Bharat Petroleum (BPCL)</t>
  </si>
  <si>
    <t>Indian Oil Corporation</t>
  </si>
  <si>
    <t>Flexsalary</t>
  </si>
  <si>
    <t>L&amp;T Financial Services</t>
  </si>
  <si>
    <t>Tata Capital Financial Services</t>
  </si>
  <si>
    <t>Shriram City Union Finance</t>
  </si>
  <si>
    <t>Indiabulls Housing Finance</t>
  </si>
  <si>
    <t>IIFL Finance Limited</t>
  </si>
  <si>
    <t>IIFL Home Finance</t>
  </si>
  <si>
    <t>HDB Financial Services</t>
  </si>
  <si>
    <t>Muthoot Finance</t>
  </si>
  <si>
    <t>Bajaj Housing Finance</t>
  </si>
  <si>
    <t>LIC Housing Finance</t>
  </si>
  <si>
    <t>Kotak Mahindra Bank - Loans</t>
  </si>
  <si>
    <t>ICICI Bank - Loans</t>
  </si>
  <si>
    <t>Axis Bank - Retail Loan</t>
  </si>
  <si>
    <t>Shriram Transport Finance</t>
  </si>
  <si>
    <t>Mahindra &amp; Mahindra Financial</t>
  </si>
  <si>
    <t>TVS Credit</t>
  </si>
  <si>
    <t>Tata Motors Finance</t>
  </si>
  <si>
    <t>CreditAccess Grameen</t>
  </si>
  <si>
    <t>Spandana Sphoorty Financial</t>
  </si>
  <si>
    <t>Ujjivan Small Finance Bank</t>
  </si>
  <si>
    <t>Equitas SFB - Microfinance</t>
  </si>
  <si>
    <t>Equitas SFB - Retail Loan</t>
  </si>
  <si>
    <t>Suryoday Small Finance Bank</t>
  </si>
  <si>
    <t>Jana Small Finance Bank</t>
  </si>
  <si>
    <t>Fincare Small Finance Bank</t>
  </si>
  <si>
    <t>Unity Small Finance Bank</t>
  </si>
  <si>
    <t>Muthoot Microfin Limited</t>
  </si>
  <si>
    <t>Muthoot Fincorp Ltd</t>
  </si>
  <si>
    <t>Bharat Financial Inclusion</t>
  </si>
  <si>
    <t>Annapurna Finance (MSME)</t>
  </si>
  <si>
    <t>Annapurna Finance (MFI)</t>
  </si>
  <si>
    <t>Five Star Business Finance</t>
  </si>
  <si>
    <t>Poonawalla Fincorp Ltd</t>
  </si>
  <si>
    <t>Cholamandalam Investment</t>
  </si>
  <si>
    <t>HDFC Life Insurance</t>
  </si>
  <si>
    <t>Max Life Insurance</t>
  </si>
  <si>
    <t>IndiaFirst Life Insurance</t>
  </si>
  <si>
    <t>Kotak Life Insurance</t>
  </si>
  <si>
    <t>Reliance Nippon Life Insurance</t>
  </si>
  <si>
    <t>Reliance General Insurance</t>
  </si>
  <si>
    <t>Star Health &amp; Allied Insurance</t>
  </si>
  <si>
    <t>Aditya Birla Health Insurance</t>
  </si>
  <si>
    <t>ICICI Lombard General Insurance</t>
  </si>
  <si>
    <t>Magma HDI - Health Insurance</t>
  </si>
  <si>
    <t>Magma HDI - Life Insurance</t>
  </si>
  <si>
    <t>Manipal Cigna Health Insurance</t>
  </si>
  <si>
    <t>Royal Sundaram General Insurance</t>
  </si>
  <si>
    <t>Go Digit Insurance</t>
  </si>
  <si>
    <t>Chola Insurance</t>
  </si>
  <si>
    <t>Education</t>
  </si>
  <si>
    <t>Fee Payment</t>
  </si>
  <si>
    <t>Prepaid</t>
  </si>
  <si>
    <t>JIO Mobile</t>
  </si>
  <si>
    <t>Airtel Mobile</t>
  </si>
  <si>
    <t>VI Mobile</t>
  </si>
  <si>
    <t>BSNL Special Mobile</t>
  </si>
  <si>
    <t>DTH</t>
  </si>
  <si>
    <t>Airtel DTH</t>
  </si>
  <si>
    <t>Dish TV</t>
  </si>
  <si>
    <t>Sun Direct</t>
  </si>
  <si>
    <t>Tata Play</t>
  </si>
  <si>
    <t>Videocon D2H</t>
  </si>
  <si>
    <t>BSNL Recharge</t>
  </si>
  <si>
    <t>FASTag (General)</t>
  </si>
  <si>
    <t>Rates subject to change based on operator terms. Bill processing may take up to 6 hours for standard BBPS.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</si>
</sst>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₹&quot;#,##0.00"/>
    <numFmt numFmtId="165" formatCode="[&gt;=10000000]&quot;₹&quot;##\,##\,##\,##0;[&gt;=100000]&quot;₹&quot;##\,##\,##0;&quot;₹&quot;#,##0"/>
  </numFmts>
  <fonts count="15" x14ac:knownFonts="1">
    <font>
      <color theme="1"/>
      <family val="2"/>
      <scheme val="minor"/>
      <sz val="11"/>
      <name val="Calibri"/>
    </font>
    <font>
      <b/>
      <color rgb="FFFFFFFF"/>
      <sz val="14"/>
    </font>
    <font>
      <color rgb="FF475569"/>
      <sz val="10"/>
    </font>
    <font>
      <u/>
      <color rgb="FF0563C1"/>
      <sz val="10"/>
    </font>
    <font>
      <b/>
      <sz val="10"/>
    </font>
    <font>
      <u/>
      <color rgb="FF0563C1"/>
      <sz val="11"/>
    </font>
    <font>
      <i/>
      <color rgb="FF64748B"/>
      <sz val="9"/>
    </font>
    <font>
      <i/>
      <color rgb="FF475569"/>
      <sz val="10"/>
    </font>
    <font>
      <b/>
      <color rgb="FF033849"/>
      <sz val="10"/>
    </font>
    <font>
      <color rgb="FF64748B"/>
      <sz val="9"/>
    </font>
    <font>
      <sz val="10"/>
    </font>
    <font>
      <b/>
      <sz val="12"/>
    </font>
    <font>
      <b/>
      <color rgb="FF15803D"/>
      <sz val="12"/>
    </font>
    <font>
      <color rgb="FF15803D"/>
    </font>
    <font>
      <u/>
      <color rgb="FF0563C1"/>
      <sz val="9"/>
    </font>
  </fonts>
  <fills count="7">
    <fill>
      <patternFill patternType="none"/>
    </fill>
    <fill>
      <patternFill patternType="gray125"/>
    </fill>
    <fill>
      <patternFill patternType="solid">
        <fgColor rgb="FF033849"/>
      </patternFill>
    </fill>
    <fill>
      <patternFill patternType="solid">
        <fgColor rgb="FFF1F5F9"/>
      </patternFill>
    </fill>
    <fill>
      <patternFill patternType="solid">
        <fgColor rgb="FFE8EEF1"/>
      </patternFill>
    </fill>
    <fill>
      <patternFill patternType="solid">
        <fgColor rgb="FFFEF6E0"/>
      </patternFill>
    </fill>
    <fill>
      <patternFill patternType="solid">
        <fgColor rgb="FFFAB719"/>
      </patternFill>
    </fill>
  </fills>
  <borders count="2">
    <border>
      <left/>
      <right/>
      <top/>
      <bottom/>
      <diagonal/>
    </border>
    <border>
      <left/>
      <right/>
      <top/>
      <bottom style="thin">
        <color rgb="FF03384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/>
    <xf numFmtId="0" fontId="5" fillId="0" borderId="0" xfId="0" applyFont="1"/>
    <xf numFmtId="0" fontId="2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4" borderId="0" xfId="0" applyFont="1" applyFill="1"/>
    <xf numFmtId="164" fontId="0" fillId="0" borderId="0" xfId="0" applyNumberFormat="1"/>
    <xf numFmtId="3" fontId="0" fillId="5" borderId="0" xfId="0" applyNumberFormat="1" applyFill="1" applyProtection="1">
      <protection locked="0"/>
    </xf>
    <xf numFmtId="165" fontId="0" fillId="0" borderId="0" xfId="0" applyNumberFormat="1"/>
    <xf numFmtId="0" fontId="9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0" fontId="10" fillId="0" borderId="0" xfId="0" applyFont="1" applyAlignment="1">
      <alignment horizontal="right"/>
    </xf>
    <xf numFmtId="0" fontId="11" fillId="6" borderId="0" xfId="0" applyFont="1" applyFill="1" applyAlignment="1">
      <alignment horizontal="right"/>
    </xf>
    <xf numFmtId="165" fontId="11" fillId="6" borderId="0" xfId="0" applyNumberFormat="1" applyFont="1" applyFill="1"/>
    <xf numFmtId="0" fontId="0" fillId="5" borderId="0" xfId="0" applyFill="1" applyProtection="1">
      <protection locked="0"/>
    </xf>
    <xf numFmtId="0" fontId="10" fillId="0" borderId="0" xfId="0" applyFont="1"/>
    <xf numFmtId="164" fontId="8" fillId="0" borderId="0" xfId="0" applyNumberFormat="1" applyFont="1"/>
    <xf numFmtId="165" fontId="8" fillId="0" borderId="0" xfId="0" applyNumberFormat="1" applyFont="1"/>
    <xf numFmtId="0" fontId="11" fillId="0" borderId="0" xfId="0" applyFont="1"/>
    <xf numFmtId="165" fontId="12" fillId="6" borderId="0" xfId="0" applyNumberFormat="1" applyFont="1" applyFill="1"/>
    <xf numFmtId="3" fontId="0" fillId="0" borderId="0" xfId="0" applyNumberFormat="1"/>
    <xf numFmtId="165" fontId="13" fillId="0" borderId="0" xfId="0" applyNumberFormat="1" applyFont="1"/>
    <xf numFmtId="0" fontId="14" fillId="0" borderId="0" xfId="0" applyFont="1"/>
    <xf numFmtId="0" fontId="4" fillId="0" borderId="0" xfId="0" applyFont="1"/>
    <xf numFmtId="164" fontId="4" fillId="0" borderId="0" xfId="0" applyNumberFormat="1" applyFont="1"/>
    <xf numFmtId="0" fontId="11" fillId="6" borderId="0" xfId="0" applyFont="1" applyFill="1"/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ps.eko.in/pricing" TargetMode="External"/><Relationship Id="rId2" Type="http://schemas.openxmlformats.org/officeDocument/2006/relationships/hyperlink" Target="#&apos;Verification Calculator&apos;!A1" TargetMode="External"/><Relationship Id="rId3" Type="http://schemas.openxmlformats.org/officeDocument/2006/relationships/hyperlink" Target="#&apos;DMT Calculator&apos;!A1" TargetMode="External"/><Relationship Id="rId4" Type="http://schemas.openxmlformats.org/officeDocument/2006/relationships/hyperlink" Target="#&apos;Payments Earnings&apos;!A1" TargetMode="External"/><Relationship Id="rId5" Type="http://schemas.openxmlformats.org/officeDocument/2006/relationships/hyperlink" Target="#&apos;Credit Card Bills&apos;!A1" TargetMode="External"/><Relationship Id="rId6" Type="http://schemas.openxmlformats.org/officeDocument/2006/relationships/hyperlink" Target="#&apos;Verification Rate Card&apos;!A1" TargetMode="External"/><Relationship Id="rId7" Type="http://schemas.openxmlformats.org/officeDocument/2006/relationships/hyperlink" Target="#&apos;Payments Rate Card&apos;!A1" TargetMode="External"/><Relationship Id="rId8" Type="http://schemas.openxmlformats.org/officeDocument/2006/relationships/hyperlink" Target="#&apos;BBPS Operator Rates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ps.eko.in/pricin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ps.eko.in/pricing?tab=dmt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ps.eko.in/pricing?tab=payments" TargetMode="External"/><Relationship Id="rId2" Type="http://schemas.openxmlformats.org/officeDocument/2006/relationships/hyperlink" Target="#&apos;BBPS Operator Rates&apos;!A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eps.eko.in/pricing?tab=credit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100" customWidth="1"/>
  </cols>
  <sheetData>
    <row r="1" ht="30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spans="1:2" x14ac:dyDescent="0.25">
      <c r="A3" s="2" t="s">
        <v>2</v>
      </c>
      <c r="B3" s="2"/>
    </row>
    <row r="4" spans="1:2" x14ac:dyDescent="0.25">
      <c r="A4" s="3" t="s">
        <v>3</v>
      </c>
      <c r="B4" s="3"/>
    </row>
    <row r="6" spans="1:2" x14ac:dyDescent="0.25">
      <c r="A6" s="4" t="s">
        <v>4</v>
      </c>
      <c r="B6" s="4" t="s">
        <v>5</v>
      </c>
    </row>
    <row r="7" spans="1:2" x14ac:dyDescent="0.25">
      <c r="A7" s="5" t="s">
        <v>6</v>
      </c>
      <c r="B7" s="6" t="s">
        <v>7</v>
      </c>
    </row>
    <row r="8" spans="1:2" x14ac:dyDescent="0.25">
      <c r="A8" s="5" t="s">
        <v>8</v>
      </c>
      <c r="B8" s="6" t="s">
        <v>9</v>
      </c>
    </row>
    <row r="9" spans="1:2" x14ac:dyDescent="0.25">
      <c r="A9" s="5" t="s">
        <v>10</v>
      </c>
      <c r="B9" s="6" t="s">
        <v>11</v>
      </c>
    </row>
    <row r="10" spans="1:2" x14ac:dyDescent="0.25">
      <c r="A10" s="5" t="s">
        <v>12</v>
      </c>
      <c r="B10" s="6" t="s">
        <v>13</v>
      </c>
    </row>
    <row r="11" spans="1:2" x14ac:dyDescent="0.25">
      <c r="A11" s="5" t="s">
        <v>14</v>
      </c>
      <c r="B11" s="6" t="s">
        <v>15</v>
      </c>
    </row>
    <row r="12" spans="1:2" x14ac:dyDescent="0.25">
      <c r="A12" s="5" t="s">
        <v>16</v>
      </c>
      <c r="B12" s="6" t="s">
        <v>17</v>
      </c>
    </row>
    <row r="13" spans="1:2" x14ac:dyDescent="0.25">
      <c r="A13" s="5" t="s">
        <v>18</v>
      </c>
      <c r="B13" s="6" t="s">
        <v>19</v>
      </c>
    </row>
    <row r="15" spans="1:2" x14ac:dyDescent="0.25">
      <c r="A15" s="7" t="s">
        <v>20</v>
      </c>
      <c r="B15" s="7"/>
    </row>
    <row r="16" spans="1:2" x14ac:dyDescent="0.25">
      <c r="A16" s="7" t="s">
        <v>21</v>
      </c>
      <c r="B16" s="7"/>
    </row>
    <row r="17" spans="1:2" x14ac:dyDescent="0.25">
      <c r="A17" s="7" t="s">
        <v>22</v>
      </c>
      <c r="B17" s="7"/>
    </row>
  </sheetData>
  <sheetProtection sheet="1" formatColumns="0" formatRows="0"/>
  <mergeCells count="7">
    <mergeCell ref="A1:B1"/>
    <mergeCell ref="A2:B2"/>
    <mergeCell ref="A3:B3"/>
    <mergeCell ref="A4:B4"/>
    <mergeCell ref="A15:B15"/>
    <mergeCell ref="A16:B16"/>
    <mergeCell ref="A17:B17"/>
  </mergeCells>
  <hyperlinks>
    <hyperlink ref="A4" r:id="rId1"/>
    <hyperlink ref="A7" r:id="rId2" location="#'Verification Calculator'!A1"/>
    <hyperlink ref="A8" r:id="rId3" location="#'DMT Calculator'!A1"/>
    <hyperlink ref="A9" r:id="rId4" location="#'Payments Earnings'!A1"/>
    <hyperlink ref="A10" r:id="rId5" location="#'Credit Card Bills'!A1"/>
    <hyperlink ref="A11" r:id="rId6" location="#'Verification Rate Card'!A1"/>
    <hyperlink ref="A12" r:id="rId7" location="#'Payments Rate Card'!A1"/>
    <hyperlink ref="A13" r:id="rId8" location="#'BBPS Operator Rat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18" customWidth="1"/>
    <col min="4" max="4" width="16" customWidth="1"/>
    <col min="5" max="5" width="18" customWidth="1"/>
    <col min="6" max="6" width="48" customWidth="1"/>
  </cols>
  <sheetData>
    <row r="1" ht="30" customHeight="1" spans="1:6" x14ac:dyDescent="0.25">
      <c r="A1" s="1" t="s">
        <v>23</v>
      </c>
      <c r="B1" s="1"/>
      <c r="C1" s="1"/>
      <c r="D1" s="1"/>
      <c r="E1" s="1"/>
      <c r="F1" s="1"/>
    </row>
    <row r="2" spans="1:6" x14ac:dyDescent="0.25">
      <c r="A2" s="2" t="s">
        <v>24</v>
      </c>
      <c r="B2" s="2"/>
      <c r="C2" s="2"/>
      <c r="D2" s="2"/>
      <c r="E2" s="2"/>
      <c r="F2" s="2"/>
    </row>
    <row r="3" spans="1:6" x14ac:dyDescent="0.25">
      <c r="A3" s="3" t="s">
        <v>25</v>
      </c>
      <c r="B3" s="3"/>
      <c r="C3" s="3"/>
      <c r="D3" s="3"/>
      <c r="E3" s="3"/>
      <c r="F3" s="3"/>
    </row>
    <row r="4" spans="1:6" x14ac:dyDescent="0.25">
      <c r="A4" s="8" t="s">
        <v>26</v>
      </c>
      <c r="B4" s="8"/>
      <c r="C4" s="8"/>
      <c r="D4" s="8"/>
      <c r="E4" s="8"/>
      <c r="F4" s="8"/>
    </row>
    <row r="6" spans="1:6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</row>
    <row r="7" spans="1:6" x14ac:dyDescent="0.25">
      <c r="A7" s="9" t="s">
        <v>33</v>
      </c>
      <c r="B7" s="9"/>
      <c r="C7" s="9"/>
      <c r="D7" s="9"/>
      <c r="E7" s="9"/>
      <c r="F7" s="9"/>
    </row>
    <row r="8" spans="1:6" x14ac:dyDescent="0.25">
      <c r="A8" t="s">
        <v>34</v>
      </c>
      <c r="B8" t="s">
        <v>35</v>
      </c>
      <c r="C8" s="10">
        <v>1.3</v>
      </c>
      <c r="D8" s="11"/>
      <c r="E8" s="12">
        <f>C8*D8</f>
      </c>
      <c r="F8" s="13" t="s">
        <v>36</v>
      </c>
    </row>
    <row r="9" spans="1:6" x14ac:dyDescent="0.25">
      <c r="A9" t="s">
        <v>37</v>
      </c>
      <c r="B9" t="s">
        <v>35</v>
      </c>
      <c r="C9" s="10">
        <v>1.2</v>
      </c>
      <c r="D9" s="11"/>
      <c r="E9" s="12">
        <f>C9*D9</f>
      </c>
      <c r="F9" s="13" t="s">
        <v>36</v>
      </c>
    </row>
    <row r="10" spans="1:6" x14ac:dyDescent="0.25">
      <c r="A10" t="s">
        <v>38</v>
      </c>
      <c r="B10" t="s">
        <v>35</v>
      </c>
      <c r="C10" s="10">
        <v>2.04</v>
      </c>
      <c r="D10" s="11"/>
      <c r="E10" s="12">
        <f>C10*D10</f>
      </c>
      <c r="F10" s="13" t="s">
        <v>36</v>
      </c>
    </row>
    <row r="11" spans="1:6" x14ac:dyDescent="0.25">
      <c r="A11" t="s">
        <v>39</v>
      </c>
      <c r="B11" t="s">
        <v>35</v>
      </c>
      <c r="C11" s="10">
        <v>1.2</v>
      </c>
      <c r="D11" s="11"/>
      <c r="E11" s="12">
        <f>C11*D11</f>
      </c>
      <c r="F11" s="13" t="s">
        <v>36</v>
      </c>
    </row>
    <row r="12" spans="1:6" x14ac:dyDescent="0.25">
      <c r="A12" s="9" t="s">
        <v>40</v>
      </c>
      <c r="B12" s="9"/>
      <c r="C12" s="9"/>
      <c r="D12" s="9"/>
      <c r="E12" s="9"/>
      <c r="F12" s="9"/>
    </row>
    <row r="13" spans="1:6" x14ac:dyDescent="0.25">
      <c r="A13" t="s">
        <v>41</v>
      </c>
      <c r="B13" t="s">
        <v>42</v>
      </c>
      <c r="C13" s="10">
        <v>1</v>
      </c>
      <c r="D13" s="11"/>
      <c r="E13" s="12">
        <f>C13*D13</f>
      </c>
      <c r="F13" s="13" t="s">
        <v>36</v>
      </c>
    </row>
    <row r="14" spans="1:6" x14ac:dyDescent="0.25">
      <c r="A14" t="s">
        <v>43</v>
      </c>
      <c r="B14" t="s">
        <v>35</v>
      </c>
      <c r="C14" s="10">
        <v>2.04</v>
      </c>
      <c r="D14" s="11"/>
      <c r="E14" s="12">
        <f>C14*D14</f>
      </c>
      <c r="F14" s="13" t="s">
        <v>36</v>
      </c>
    </row>
    <row r="15" spans="1:6" x14ac:dyDescent="0.25">
      <c r="A15" t="s">
        <v>44</v>
      </c>
      <c r="B15" t="s">
        <v>35</v>
      </c>
      <c r="C15" s="10">
        <v>3</v>
      </c>
      <c r="D15" s="11"/>
      <c r="E15" s="12">
        <f>C15*D15</f>
      </c>
      <c r="F15" s="13" t="s">
        <v>36</v>
      </c>
    </row>
    <row r="16" spans="1:6" x14ac:dyDescent="0.25">
      <c r="A16" t="s">
        <v>45</v>
      </c>
      <c r="B16" t="s">
        <v>35</v>
      </c>
      <c r="C16" s="10">
        <v>2.04</v>
      </c>
      <c r="D16" s="11"/>
      <c r="E16" s="12">
        <f>C16*D16</f>
      </c>
      <c r="F16" s="13" t="s">
        <v>36</v>
      </c>
    </row>
    <row r="17" spans="1:6" x14ac:dyDescent="0.25">
      <c r="A17" s="9" t="s">
        <v>46</v>
      </c>
      <c r="B17" s="9"/>
      <c r="C17" s="9"/>
      <c r="D17" s="9"/>
      <c r="E17" s="9"/>
      <c r="F17" s="9"/>
    </row>
    <row r="18" spans="1:6" x14ac:dyDescent="0.25">
      <c r="A18" t="s">
        <v>47</v>
      </c>
      <c r="B18" t="s">
        <v>35</v>
      </c>
      <c r="C18" s="10">
        <v>2.64</v>
      </c>
      <c r="D18" s="11"/>
      <c r="E18" s="12">
        <f>C18*D18</f>
      </c>
      <c r="F18" s="13" t="s">
        <v>36</v>
      </c>
    </row>
    <row r="19" spans="1:6" x14ac:dyDescent="0.25">
      <c r="A19" t="s">
        <v>48</v>
      </c>
      <c r="B19" t="s">
        <v>42</v>
      </c>
      <c r="C19" s="10">
        <v>1.44</v>
      </c>
      <c r="D19" s="11"/>
      <c r="E19" s="12">
        <f>C19*D19</f>
      </c>
      <c r="F19" s="13" t="s">
        <v>36</v>
      </c>
    </row>
    <row r="20" spans="1:6" x14ac:dyDescent="0.25">
      <c r="A20" s="9" t="s">
        <v>49</v>
      </c>
      <c r="B20" s="9"/>
      <c r="C20" s="9"/>
      <c r="D20" s="9"/>
      <c r="E20" s="9"/>
      <c r="F20" s="9"/>
    </row>
    <row r="21" spans="1:6" x14ac:dyDescent="0.25">
      <c r="A21" t="s">
        <v>50</v>
      </c>
      <c r="B21" t="s">
        <v>35</v>
      </c>
      <c r="C21" s="10">
        <v>0.72</v>
      </c>
      <c r="D21" s="11"/>
      <c r="E21" s="12">
        <f>C21*D21</f>
      </c>
      <c r="F21" s="13" t="s">
        <v>36</v>
      </c>
    </row>
    <row r="22" spans="1:6" x14ac:dyDescent="0.25">
      <c r="A22" t="s">
        <v>51</v>
      </c>
      <c r="B22" t="s">
        <v>35</v>
      </c>
      <c r="C22" s="10">
        <v>2.04</v>
      </c>
      <c r="D22" s="11"/>
      <c r="E22" s="12">
        <f>C22*D22</f>
      </c>
      <c r="F22" s="13" t="s">
        <v>36</v>
      </c>
    </row>
    <row r="23" spans="1:6" x14ac:dyDescent="0.25">
      <c r="A23" t="s">
        <v>52</v>
      </c>
      <c r="B23" t="s">
        <v>35</v>
      </c>
      <c r="C23" s="10">
        <v>4.2</v>
      </c>
      <c r="D23" s="11"/>
      <c r="E23" s="12">
        <f>C23*D23</f>
      </c>
      <c r="F23" s="13" t="s">
        <v>36</v>
      </c>
    </row>
    <row r="24" spans="1:6" x14ac:dyDescent="0.25">
      <c r="A24" t="s">
        <v>53</v>
      </c>
      <c r="B24" t="s">
        <v>35</v>
      </c>
      <c r="C24" s="10">
        <v>1.8</v>
      </c>
      <c r="D24" s="11"/>
      <c r="E24" s="12">
        <f>C24*D24</f>
      </c>
      <c r="F24" s="13" t="s">
        <v>36</v>
      </c>
    </row>
    <row r="25" spans="1:6" x14ac:dyDescent="0.25">
      <c r="A25" t="s">
        <v>54</v>
      </c>
      <c r="B25" t="s">
        <v>35</v>
      </c>
      <c r="C25" s="10">
        <v>2.04</v>
      </c>
      <c r="D25" s="11"/>
      <c r="E25" s="12">
        <f>C25*D25</f>
      </c>
      <c r="F25" s="13" t="s">
        <v>36</v>
      </c>
    </row>
    <row r="26" spans="1:6" x14ac:dyDescent="0.25">
      <c r="A26" t="s">
        <v>55</v>
      </c>
      <c r="B26" t="s">
        <v>35</v>
      </c>
      <c r="C26" s="10">
        <v>3.24</v>
      </c>
      <c r="D26" s="11"/>
      <c r="E26" s="12">
        <f>C26*D26</f>
      </c>
      <c r="F26" s="13" t="s">
        <v>36</v>
      </c>
    </row>
    <row r="27" spans="1:6" x14ac:dyDescent="0.25">
      <c r="A27" t="s">
        <v>56</v>
      </c>
      <c r="B27" t="s">
        <v>35</v>
      </c>
      <c r="C27" s="10">
        <v>2.04</v>
      </c>
      <c r="D27" s="11"/>
      <c r="E27" s="12">
        <f>C27*D27</f>
      </c>
      <c r="F27" s="13" t="s">
        <v>36</v>
      </c>
    </row>
    <row r="28" spans="1:6" x14ac:dyDescent="0.25">
      <c r="A28" s="9" t="s">
        <v>57</v>
      </c>
      <c r="B28" s="9"/>
      <c r="C28" s="9"/>
      <c r="D28" s="9"/>
      <c r="E28" s="9"/>
      <c r="F28" s="9"/>
    </row>
    <row r="29" spans="1:6" x14ac:dyDescent="0.25">
      <c r="A29" t="s">
        <v>58</v>
      </c>
      <c r="B29" t="s">
        <v>35</v>
      </c>
      <c r="C29" s="10">
        <v>1.8</v>
      </c>
      <c r="D29" s="11"/>
      <c r="E29" s="12">
        <f>C29*D29</f>
      </c>
      <c r="F29" s="13" t="s">
        <v>36</v>
      </c>
    </row>
    <row r="30" spans="1:6" x14ac:dyDescent="0.25">
      <c r="A30" t="s">
        <v>59</v>
      </c>
      <c r="B30" t="s">
        <v>35</v>
      </c>
      <c r="C30" s="10">
        <v>1.8</v>
      </c>
      <c r="D30" s="11"/>
      <c r="E30" s="12">
        <f>C30*D30</f>
      </c>
      <c r="F30" s="13" t="s">
        <v>36</v>
      </c>
    </row>
    <row r="31" spans="1:6" x14ac:dyDescent="0.25">
      <c r="A31" t="s">
        <v>60</v>
      </c>
      <c r="B31" t="s">
        <v>35</v>
      </c>
      <c r="C31" s="10">
        <v>1.8</v>
      </c>
      <c r="D31" s="11"/>
      <c r="E31" s="12">
        <f>C31*D31</f>
      </c>
      <c r="F31" s="13" t="s">
        <v>36</v>
      </c>
    </row>
    <row r="32" spans="1:6" x14ac:dyDescent="0.25">
      <c r="A32" t="s">
        <v>61</v>
      </c>
      <c r="B32" t="s">
        <v>62</v>
      </c>
      <c r="C32" s="10">
        <v>7.8</v>
      </c>
      <c r="D32" s="11"/>
      <c r="E32" s="12">
        <f>C32*D32</f>
      </c>
      <c r="F32" s="13" t="s">
        <v>36</v>
      </c>
    </row>
    <row r="33" spans="1:6" x14ac:dyDescent="0.25">
      <c r="A33" t="s">
        <v>63</v>
      </c>
      <c r="B33" t="s">
        <v>64</v>
      </c>
      <c r="C33" s="10">
        <v>2.5</v>
      </c>
      <c r="D33" s="11"/>
      <c r="E33" s="12">
        <f>C33*D33</f>
      </c>
      <c r="F33" s="13" t="s">
        <v>36</v>
      </c>
    </row>
    <row r="34" spans="1:6" x14ac:dyDescent="0.25">
      <c r="A34" t="s">
        <v>65</v>
      </c>
      <c r="B34" t="s">
        <v>66</v>
      </c>
      <c r="C34" s="10">
        <v>2.5</v>
      </c>
      <c r="D34" s="11"/>
      <c r="E34" s="12">
        <f>C34*D34</f>
      </c>
      <c r="F34" s="13" t="s">
        <v>36</v>
      </c>
    </row>
    <row r="35" spans="1:6" x14ac:dyDescent="0.25">
      <c r="A35" t="s">
        <v>67</v>
      </c>
      <c r="B35" t="s">
        <v>68</v>
      </c>
      <c r="C35" s="10">
        <v>0.6</v>
      </c>
      <c r="D35" s="11"/>
      <c r="E35" s="12">
        <f>C35*D35</f>
      </c>
      <c r="F35" s="13" t="s">
        <v>36</v>
      </c>
    </row>
    <row r="36" spans="1:6" x14ac:dyDescent="0.25">
      <c r="A36" s="9" t="s">
        <v>69</v>
      </c>
      <c r="B36" s="9"/>
      <c r="C36" s="9"/>
      <c r="D36" s="9"/>
      <c r="E36" s="9"/>
      <c r="F36" s="9"/>
    </row>
    <row r="37" spans="1:6" x14ac:dyDescent="0.25">
      <c r="A37" t="s">
        <v>70</v>
      </c>
      <c r="B37" t="s">
        <v>35</v>
      </c>
      <c r="C37" s="10">
        <v>3</v>
      </c>
      <c r="D37" s="11"/>
      <c r="E37" s="12">
        <f>C37*D37</f>
      </c>
      <c r="F37" s="13" t="s">
        <v>36</v>
      </c>
    </row>
    <row r="38" spans="1:6" x14ac:dyDescent="0.25">
      <c r="A38" t="s">
        <v>71</v>
      </c>
      <c r="B38" t="s">
        <v>66</v>
      </c>
      <c r="C38" s="10">
        <v>2.04</v>
      </c>
      <c r="D38" s="11"/>
      <c r="E38" s="12">
        <f>C38*D38</f>
      </c>
      <c r="F38" s="13" t="s">
        <v>36</v>
      </c>
    </row>
    <row r="39" spans="1:6" x14ac:dyDescent="0.25">
      <c r="A39" s="9" t="s">
        <v>72</v>
      </c>
      <c r="B39" s="9"/>
      <c r="C39" s="9"/>
      <c r="D39" s="9"/>
      <c r="E39" s="9"/>
      <c r="F39" s="9"/>
    </row>
    <row r="40" spans="1:6" x14ac:dyDescent="0.25">
      <c r="A40" t="s">
        <v>73</v>
      </c>
      <c r="B40" t="s">
        <v>74</v>
      </c>
      <c r="C40" s="10">
        <v>7.2</v>
      </c>
      <c r="D40" s="11"/>
      <c r="E40" s="12">
        <f>C40*D40</f>
      </c>
      <c r="F40" s="13" t="s">
        <v>36</v>
      </c>
    </row>
    <row r="41" spans="1:6" x14ac:dyDescent="0.25">
      <c r="A41" t="s">
        <v>75</v>
      </c>
      <c r="B41" t="s">
        <v>35</v>
      </c>
      <c r="C41" s="10">
        <v>6</v>
      </c>
      <c r="D41" s="11"/>
      <c r="E41" s="12">
        <f>C41*D41</f>
      </c>
      <c r="F41" s="13" t="s">
        <v>36</v>
      </c>
    </row>
    <row r="42" spans="1:6" x14ac:dyDescent="0.25">
      <c r="A42" t="s">
        <v>76</v>
      </c>
      <c r="B42" t="s">
        <v>35</v>
      </c>
      <c r="C42" s="10">
        <v>3.6</v>
      </c>
      <c r="D42" s="11"/>
      <c r="E42" s="12">
        <f>C42*D42</f>
      </c>
      <c r="F42" s="13" t="s">
        <v>36</v>
      </c>
    </row>
    <row r="43" spans="1:6" x14ac:dyDescent="0.25">
      <c r="A43" s="9" t="s">
        <v>77</v>
      </c>
      <c r="B43" s="9"/>
      <c r="C43" s="9"/>
      <c r="D43" s="9"/>
      <c r="E43" s="9"/>
      <c r="F43" s="9"/>
    </row>
    <row r="44" spans="1:6" x14ac:dyDescent="0.25">
      <c r="A44" t="s">
        <v>78</v>
      </c>
      <c r="B44" t="s">
        <v>66</v>
      </c>
      <c r="C44" s="10">
        <v>8.4</v>
      </c>
      <c r="D44" s="11"/>
      <c r="E44" s="12">
        <f>C44*D44</f>
      </c>
      <c r="F44" s="13" t="s">
        <v>36</v>
      </c>
    </row>
    <row r="45" spans="1:6" x14ac:dyDescent="0.25">
      <c r="A45" t="s">
        <v>79</v>
      </c>
      <c r="B45" t="s">
        <v>42</v>
      </c>
      <c r="C45" s="10">
        <v>3.6</v>
      </c>
      <c r="D45" s="11"/>
      <c r="E45" s="12">
        <f>C45*D45</f>
      </c>
      <c r="F45" s="13" t="s">
        <v>36</v>
      </c>
    </row>
    <row r="46" spans="1:6" x14ac:dyDescent="0.25">
      <c r="A46" t="s">
        <v>80</v>
      </c>
      <c r="B46" t="s">
        <v>42</v>
      </c>
      <c r="C46" s="10">
        <v>2.5</v>
      </c>
      <c r="D46" s="11"/>
      <c r="E46" s="12">
        <f>C46*D46</f>
      </c>
      <c r="F46" s="13" t="s">
        <v>36</v>
      </c>
    </row>
    <row r="47" spans="1:6" x14ac:dyDescent="0.25">
      <c r="A47" s="9" t="s">
        <v>81</v>
      </c>
      <c r="B47" s="9"/>
      <c r="C47" s="9"/>
      <c r="D47" s="9"/>
      <c r="E47" s="9"/>
      <c r="F47" s="9"/>
    </row>
    <row r="48" spans="1:6" x14ac:dyDescent="0.25">
      <c r="A48" t="s">
        <v>82</v>
      </c>
      <c r="B48" t="s">
        <v>83</v>
      </c>
      <c r="C48" s="10">
        <v>0.15</v>
      </c>
      <c r="D48" s="11"/>
      <c r="E48" s="12">
        <f>C48*D48</f>
      </c>
      <c r="F48" s="13" t="s">
        <v>84</v>
      </c>
    </row>
    <row r="50" spans="1:5" x14ac:dyDescent="0.25">
      <c r="A50" s="14" t="s">
        <v>85</v>
      </c>
      <c r="B50" s="14"/>
      <c r="C50" s="14"/>
      <c r="D50" s="14"/>
      <c r="E50" s="15">
        <f>SUM(E8:E48)</f>
      </c>
    </row>
    <row r="51" spans="1:5" x14ac:dyDescent="0.25">
      <c r="A51" s="14" t="s">
        <v>86</v>
      </c>
      <c r="B51" s="14"/>
      <c r="C51" s="14"/>
      <c r="D51" s="14"/>
      <c r="E51" s="15">
        <f>E50*0.18</f>
      </c>
    </row>
    <row r="52" spans="1:5" x14ac:dyDescent="0.25">
      <c r="A52" s="16" t="s">
        <v>87</v>
      </c>
      <c r="B52" s="16"/>
      <c r="C52" s="16"/>
      <c r="D52" s="16"/>
      <c r="E52" s="15">
        <f>SUMPRODUCT(--(D8:D48&gt;0))*6000*0.75</f>
      </c>
    </row>
    <row r="53" spans="1:5" x14ac:dyDescent="0.25">
      <c r="A53" s="17" t="s">
        <v>88</v>
      </c>
      <c r="B53" s="17"/>
      <c r="C53" s="17"/>
      <c r="D53" s="17"/>
      <c r="E53" s="18">
        <f>E50+E51</f>
      </c>
    </row>
    <row r="55" spans="1:6" x14ac:dyDescent="0.25">
      <c r="A55" s="7" t="s">
        <v>89</v>
      </c>
      <c r="B55" s="7"/>
      <c r="C55" s="7"/>
      <c r="D55" s="7"/>
      <c r="E55" s="7"/>
      <c r="F55" s="7"/>
    </row>
    <row r="56" spans="1:6" x14ac:dyDescent="0.25">
      <c r="A56" s="7" t="s">
        <v>90</v>
      </c>
      <c r="B56" s="7"/>
      <c r="C56" s="7"/>
      <c r="D56" s="7"/>
      <c r="E56" s="7"/>
      <c r="F56" s="7"/>
    </row>
    <row r="57" spans="1:6" x14ac:dyDescent="0.25">
      <c r="A57" s="7" t="s">
        <v>91</v>
      </c>
      <c r="B57" s="7"/>
      <c r="C57" s="7"/>
      <c r="D57" s="7"/>
      <c r="E57" s="7"/>
      <c r="F57" s="7"/>
    </row>
  </sheetData>
  <sheetProtection sheet="1" formatColumns="0" formatRows="0"/>
  <mergeCells count="20">
    <mergeCell ref="A1:F1"/>
    <mergeCell ref="A2:F2"/>
    <mergeCell ref="A3:F3"/>
    <mergeCell ref="A4:F4"/>
    <mergeCell ref="A7:F7"/>
    <mergeCell ref="A12:F12"/>
    <mergeCell ref="A17:F17"/>
    <mergeCell ref="A20:F20"/>
    <mergeCell ref="A28:F28"/>
    <mergeCell ref="A36:F36"/>
    <mergeCell ref="A39:F39"/>
    <mergeCell ref="A43:F43"/>
    <mergeCell ref="A47:F47"/>
    <mergeCell ref="A50:D50"/>
    <mergeCell ref="A51:D51"/>
    <mergeCell ref="A52:D52"/>
    <mergeCell ref="A53:D53"/>
    <mergeCell ref="A55:F55"/>
    <mergeCell ref="A56:F56"/>
    <mergeCell ref="A57:F57"/>
  </mergeCells>
  <dataValidations count="10">
    <dataValidation type="whole" allowBlank="1" showErrorMessage="1" errorTitle="Invalid volume" error="Enter a whole number between 0 and 1,00,00,000." sqref="D10:D11">
      <formula1>0</formula1>
      <formula2>10000000</formula2>
    </dataValidation>
    <dataValidation type="whole" allowBlank="1" showErrorMessage="1" errorTitle="Invalid volume" error="Enter a whole number between 0 and 1,00,00,000." sqref="D13:D16">
      <formula1>0</formula1>
      <formula2>10000000</formula2>
    </dataValidation>
    <dataValidation type="whole" allowBlank="1" showErrorMessage="1" errorTitle="Invalid volume" error="Enter a whole number between 0 and 1,00,00,000." sqref="D18:D19">
      <formula1>0</formula1>
      <formula2>10000000</formula2>
    </dataValidation>
    <dataValidation type="whole" allowBlank="1" showErrorMessage="1" errorTitle="Invalid volume" error="Enter a whole number between 0 and 1,00,00,000." sqref="D21:D27">
      <formula1>0</formula1>
      <formula2>10000000</formula2>
    </dataValidation>
    <dataValidation type="whole" allowBlank="1" showErrorMessage="1" errorTitle="Invalid volume" error="Enter a whole number between 0 and 1,00,00,000." sqref="D29:D35">
      <formula1>0</formula1>
      <formula2>10000000</formula2>
    </dataValidation>
    <dataValidation type="whole" allowBlank="1" showErrorMessage="1" errorTitle="Invalid volume" error="Enter a whole number between 0 and 1,00,00,000." sqref="D37:D38">
      <formula1>0</formula1>
      <formula2>10000000</formula2>
    </dataValidation>
    <dataValidation type="whole" allowBlank="1" showErrorMessage="1" errorTitle="Invalid volume" error="Enter a whole number between 0 and 1,00,00,000." sqref="D40:D42">
      <formula1>0</formula1>
      <formula2>10000000</formula2>
    </dataValidation>
    <dataValidation type="whole" allowBlank="1" showErrorMessage="1" errorTitle="Invalid volume" error="Enter a whole number between 0 and 1,00,00,000." sqref="D44:D46">
      <formula1>0</formula1>
      <formula2>10000000</formula2>
    </dataValidation>
    <dataValidation type="whole" allowBlank="1" showErrorMessage="1" errorTitle="Invalid volume" error="Enter a whole number between 0 and 1,00,00,000." sqref="D48">
      <formula1>0</formula1>
      <formula2>10000000</formula2>
    </dataValidation>
    <dataValidation type="whole" allowBlank="1" showErrorMessage="1" errorTitle="Invalid volume" error="Enter a whole number between 0 and 1,00,00,000." sqref="D8:D11">
      <formula1>0</formula1>
      <formula2>10000000</formula2>
    </dataValidation>
  </dataValidations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46" customWidth="1"/>
    <col min="2" max="2" width="20" customWidth="1"/>
    <col min="3" max="3" width="66" customWidth="1"/>
  </cols>
  <sheetData>
    <row r="1" ht="30" customHeight="1" spans="1:3" x14ac:dyDescent="0.25">
      <c r="A1" s="1" t="s">
        <v>92</v>
      </c>
      <c r="B1" s="1"/>
      <c r="C1" s="1"/>
    </row>
    <row r="2" spans="1:3" x14ac:dyDescent="0.25">
      <c r="A2" s="2" t="s">
        <v>93</v>
      </c>
      <c r="B2" s="2"/>
      <c r="C2" s="2"/>
    </row>
    <row r="3" spans="1:3" x14ac:dyDescent="0.25">
      <c r="A3" s="3" t="s">
        <v>94</v>
      </c>
      <c r="B3" s="3"/>
      <c r="C3" s="3"/>
    </row>
    <row r="5" spans="1:3" x14ac:dyDescent="0.25">
      <c r="A5" s="9" t="s">
        <v>95</v>
      </c>
      <c r="B5" s="9"/>
      <c r="C5" s="9"/>
    </row>
    <row r="6" spans="1:3" x14ac:dyDescent="0.25">
      <c r="A6" t="s">
        <v>96</v>
      </c>
      <c r="B6" s="11">
        <v>2500</v>
      </c>
      <c r="C6" s="13" t="s">
        <v>97</v>
      </c>
    </row>
    <row r="7" spans="1:2" x14ac:dyDescent="0.25">
      <c r="A7" t="s">
        <v>98</v>
      </c>
      <c r="B7" s="11">
        <v>1000</v>
      </c>
    </row>
    <row r="8" spans="1:3" x14ac:dyDescent="0.25">
      <c r="A8" t="s">
        <v>99</v>
      </c>
      <c r="B8" s="11">
        <v>50</v>
      </c>
      <c r="C8" s="13" t="s">
        <v>100</v>
      </c>
    </row>
    <row r="9" spans="1:3" x14ac:dyDescent="0.25">
      <c r="A9" t="s">
        <v>101</v>
      </c>
      <c r="B9" s="11">
        <v>80</v>
      </c>
      <c r="C9" s="13" t="s">
        <v>102</v>
      </c>
    </row>
    <row r="10" spans="1:3" x14ac:dyDescent="0.25">
      <c r="A10" t="s">
        <v>103</v>
      </c>
      <c r="B10" s="19" t="s">
        <v>104</v>
      </c>
      <c r="C10" s="13" t="s">
        <v>105</v>
      </c>
    </row>
    <row r="12" spans="1:3" x14ac:dyDescent="0.25">
      <c r="A12" s="9" t="s">
        <v>106</v>
      </c>
      <c r="B12" s="9"/>
      <c r="C12" s="9"/>
    </row>
    <row r="13" spans="1:3" x14ac:dyDescent="0.25">
      <c r="A13" s="20" t="s">
        <v>107</v>
      </c>
      <c r="B13" s="21">
        <f>ROUND(MAX(10,B6*0.01),2)</f>
      </c>
      <c r="C13" s="13" t="s">
        <v>108</v>
      </c>
    </row>
    <row r="14" spans="1:2" x14ac:dyDescent="0.25">
      <c r="A14" s="20" t="s">
        <v>109</v>
      </c>
      <c r="B14" s="21">
        <f>ROUND(B13/(1+0.18),2)</f>
      </c>
    </row>
    <row r="15" spans="1:3" x14ac:dyDescent="0.25">
      <c r="A15" s="20" t="s">
        <v>110</v>
      </c>
      <c r="B15" s="21">
        <f>B13-B14</f>
      </c>
      <c r="C15" s="13" t="s">
        <v>111</v>
      </c>
    </row>
    <row r="16" spans="1:2" x14ac:dyDescent="0.25">
      <c r="A16" s="20" t="s">
        <v>112</v>
      </c>
      <c r="B16" s="21">
        <f>-2.8</f>
      </c>
    </row>
    <row r="17" spans="1:2" x14ac:dyDescent="0.25">
      <c r="A17" s="20" t="s">
        <v>113</v>
      </c>
      <c r="B17" s="21">
        <f>B14+B16</f>
      </c>
    </row>
    <row r="18" spans="1:3" x14ac:dyDescent="0.25">
      <c r="A18" s="20" t="s">
        <v>114</v>
      </c>
      <c r="B18" s="21">
        <f>ROUND(B17*0.18,2)</f>
      </c>
      <c r="C18" s="13" t="s">
        <v>115</v>
      </c>
    </row>
    <row r="19" spans="1:2" x14ac:dyDescent="0.25">
      <c r="A19" s="20" t="s">
        <v>116</v>
      </c>
      <c r="B19" s="21">
        <f>-ROUND(B17*0.02,2)</f>
      </c>
    </row>
    <row r="20" spans="1:2" x14ac:dyDescent="0.25">
      <c r="A20" s="20" t="s">
        <v>117</v>
      </c>
      <c r="B20" s="21">
        <f>B17+B19</f>
      </c>
    </row>
    <row r="22" spans="1:3" x14ac:dyDescent="0.25">
      <c r="A22" s="9" t="s">
        <v>118</v>
      </c>
      <c r="B22" s="9"/>
      <c r="C22" s="9"/>
    </row>
    <row r="23" spans="1:2" x14ac:dyDescent="0.25">
      <c r="A23" s="20" t="s">
        <v>119</v>
      </c>
      <c r="B23" s="22">
        <f>B17*B7</f>
      </c>
    </row>
    <row r="24" spans="1:3" x14ac:dyDescent="0.25">
      <c r="A24" s="20" t="s">
        <v>116</v>
      </c>
      <c r="B24" s="22">
        <f>-ROUND(B23*0.02,2)</f>
      </c>
      <c r="C24" s="13" t="s">
        <v>120</v>
      </c>
    </row>
    <row r="25" spans="1:2" x14ac:dyDescent="0.25">
      <c r="A25" s="20" t="s">
        <v>121</v>
      </c>
      <c r="B25" s="22">
        <f>B23+B24</f>
      </c>
    </row>
    <row r="26" spans="1:2" x14ac:dyDescent="0.25">
      <c r="A26" s="20" t="s">
        <v>122</v>
      </c>
      <c r="B26" s="22">
        <f>-B8*11</f>
      </c>
    </row>
    <row r="27" spans="1:2" x14ac:dyDescent="0.25">
      <c r="A27" s="20" t="s">
        <v>123</v>
      </c>
      <c r="B27" s="22">
        <f>-B9*3.54</f>
      </c>
    </row>
    <row r="28" spans="1:2" x14ac:dyDescent="0.25">
      <c r="A28" s="20" t="s">
        <v>124</v>
      </c>
      <c r="B28" s="22">
        <f>IF(B10="Yes",-(B26+B27),0)</f>
      </c>
    </row>
    <row r="29" spans="1:2" x14ac:dyDescent="0.25">
      <c r="A29" s="23" t="s">
        <v>125</v>
      </c>
      <c r="B29" s="24">
        <f>B25+B26+B27+B28</f>
      </c>
    </row>
    <row r="31" spans="1:3" x14ac:dyDescent="0.25">
      <c r="A31" s="7" t="s">
        <v>126</v>
      </c>
      <c r="B31" s="7"/>
      <c r="C31" s="7"/>
    </row>
    <row r="33" spans="1:3" x14ac:dyDescent="0.25">
      <c r="A33" s="9" t="s">
        <v>127</v>
      </c>
      <c r="B33" s="9"/>
      <c r="C33" s="9"/>
    </row>
    <row r="34" spans="1:6" x14ac:dyDescent="0.25">
      <c r="A34" s="4" t="s">
        <v>128</v>
      </c>
      <c r="B34" s="4" t="s">
        <v>129</v>
      </c>
      <c r="C34" s="4" t="s">
        <v>130</v>
      </c>
      <c r="D34" s="4" t="s">
        <v>131</v>
      </c>
      <c r="E34" s="4" t="s">
        <v>132</v>
      </c>
      <c r="F34" s="4" t="s">
        <v>133</v>
      </c>
    </row>
    <row r="35" spans="1:6" x14ac:dyDescent="0.25">
      <c r="A35" s="25">
        <v>100</v>
      </c>
      <c r="B35" s="10">
        <v>10</v>
      </c>
      <c r="C35" s="10">
        <v>8.47</v>
      </c>
      <c r="D35" s="10">
        <v>2.8</v>
      </c>
      <c r="E35" s="10">
        <v>5.67</v>
      </c>
      <c r="F35" s="10">
        <v>5.56</v>
      </c>
    </row>
    <row r="36" spans="1:6" x14ac:dyDescent="0.25">
      <c r="A36" s="25">
        <v>500</v>
      </c>
      <c r="B36" s="10">
        <v>10</v>
      </c>
      <c r="C36" s="10">
        <v>8.47</v>
      </c>
      <c r="D36" s="10">
        <v>2.8</v>
      </c>
      <c r="E36" s="10">
        <v>5.67</v>
      </c>
      <c r="F36" s="10">
        <v>5.56</v>
      </c>
    </row>
    <row r="37" spans="1:6" x14ac:dyDescent="0.25">
      <c r="A37" s="25">
        <v>1000</v>
      </c>
      <c r="B37" s="10">
        <v>10</v>
      </c>
      <c r="C37" s="10">
        <v>8.47</v>
      </c>
      <c r="D37" s="10">
        <v>2.8</v>
      </c>
      <c r="E37" s="10">
        <v>5.67</v>
      </c>
      <c r="F37" s="10">
        <v>5.56</v>
      </c>
    </row>
    <row r="38" spans="1:6" x14ac:dyDescent="0.25">
      <c r="A38" s="25">
        <v>1500</v>
      </c>
      <c r="B38" s="10">
        <v>15</v>
      </c>
      <c r="C38" s="10">
        <v>12.71</v>
      </c>
      <c r="D38" s="10">
        <v>2.8</v>
      </c>
      <c r="E38" s="10">
        <v>9.91</v>
      </c>
      <c r="F38" s="10">
        <v>9.71</v>
      </c>
    </row>
    <row r="39" spans="1:6" x14ac:dyDescent="0.25">
      <c r="A39" s="25">
        <v>2000</v>
      </c>
      <c r="B39" s="10">
        <v>20</v>
      </c>
      <c r="C39" s="10">
        <v>16.95</v>
      </c>
      <c r="D39" s="10">
        <v>2.8</v>
      </c>
      <c r="E39" s="10">
        <v>14.15</v>
      </c>
      <c r="F39" s="10">
        <v>13.87</v>
      </c>
    </row>
    <row r="40" spans="1:6" x14ac:dyDescent="0.25">
      <c r="A40" s="25">
        <v>2500</v>
      </c>
      <c r="B40" s="10">
        <v>25</v>
      </c>
      <c r="C40" s="10">
        <v>21.19</v>
      </c>
      <c r="D40" s="10">
        <v>2.8</v>
      </c>
      <c r="E40" s="10">
        <v>18.39</v>
      </c>
      <c r="F40" s="10">
        <v>18.02</v>
      </c>
    </row>
    <row r="41" spans="1:6" x14ac:dyDescent="0.25">
      <c r="A41" s="25">
        <v>3000</v>
      </c>
      <c r="B41" s="10">
        <v>30</v>
      </c>
      <c r="C41" s="10">
        <v>25.42</v>
      </c>
      <c r="D41" s="10">
        <v>2.8</v>
      </c>
      <c r="E41" s="10">
        <v>22.62</v>
      </c>
      <c r="F41" s="10">
        <v>22.17</v>
      </c>
    </row>
    <row r="42" spans="1:6" x14ac:dyDescent="0.25">
      <c r="A42" s="25">
        <v>4000</v>
      </c>
      <c r="B42" s="10">
        <v>40</v>
      </c>
      <c r="C42" s="10">
        <v>33.9</v>
      </c>
      <c r="D42" s="10">
        <v>2.8</v>
      </c>
      <c r="E42" s="10">
        <v>31.1</v>
      </c>
      <c r="F42" s="10">
        <v>30.48</v>
      </c>
    </row>
    <row r="43" spans="1:6" x14ac:dyDescent="0.25">
      <c r="A43" s="25">
        <v>5000</v>
      </c>
      <c r="B43" s="10">
        <v>50</v>
      </c>
      <c r="C43" s="10">
        <v>42.37</v>
      </c>
      <c r="D43" s="10">
        <v>2.8</v>
      </c>
      <c r="E43" s="10">
        <v>39.57</v>
      </c>
      <c r="F43" s="10">
        <v>38.78</v>
      </c>
    </row>
    <row r="44" spans="1:6" x14ac:dyDescent="0.25">
      <c r="A44" s="7" t="s">
        <v>134</v>
      </c>
      <c r="B44" s="7"/>
      <c r="C44" s="7"/>
      <c r="D44" s="7"/>
      <c r="E44" s="7"/>
      <c r="F44" s="7"/>
    </row>
  </sheetData>
  <sheetProtection sheet="1" formatColumns="0" formatRows="0"/>
  <mergeCells count="9">
    <mergeCell ref="A1:C1"/>
    <mergeCell ref="A2:C2"/>
    <mergeCell ref="A3:C3"/>
    <mergeCell ref="A5:C5"/>
    <mergeCell ref="A12:C12"/>
    <mergeCell ref="A22:C22"/>
    <mergeCell ref="A31:C31"/>
    <mergeCell ref="A33:C33"/>
    <mergeCell ref="A44:F44"/>
  </mergeCells>
  <dataValidations count="3">
    <dataValidation type="list" showErrorMessage="1" errorTitle="Invalid value" error="Choose Yes or No." sqref="B10">
      <formula1>"Yes,No"</formula1>
    </dataValidation>
    <dataValidation type="whole" showErrorMessage="1" errorTitle="Invalid value" error="Enter a whole number between 100 and 5,000." sqref="B6">
      <formula1>100</formula1>
      <formula2>5000</formula2>
    </dataValidation>
    <dataValidation type="whole" showErrorMessage="1" errorTitle="Invalid value" error="Enter a whole number between 0 and 1,00,00,000." sqref="B7:B9">
      <formula1>0</formula1>
      <formula2>10000000</formula2>
    </dataValidation>
  </dataValidations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30" customWidth="1"/>
    <col min="3" max="4" width="18" customWidth="1"/>
    <col min="5" max="5" width="16" customWidth="1"/>
    <col min="6" max="6" width="20" customWidth="1"/>
    <col min="7" max="7" width="22" customWidth="1"/>
    <col min="8" max="8" width="52" customWidth="1"/>
  </cols>
  <sheetData>
    <row r="1" ht="30" customHeight="1" spans="1:8" x14ac:dyDescent="0.25">
      <c r="A1" s="1" t="s">
        <v>135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136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137</v>
      </c>
      <c r="B3" s="3"/>
      <c r="C3" s="3"/>
      <c r="D3" s="3"/>
      <c r="E3" s="3"/>
      <c r="F3" s="3"/>
      <c r="G3" s="3"/>
      <c r="H3" s="3"/>
    </row>
    <row r="5" spans="1:8" x14ac:dyDescent="0.25">
      <c r="A5" s="4" t="s">
        <v>138</v>
      </c>
      <c r="B5" s="4" t="s">
        <v>139</v>
      </c>
      <c r="C5" s="4" t="s">
        <v>140</v>
      </c>
      <c r="D5" s="4" t="s">
        <v>141</v>
      </c>
      <c r="E5" s="4" t="s">
        <v>142</v>
      </c>
      <c r="F5" s="4" t="s">
        <v>143</v>
      </c>
      <c r="G5" s="4" t="s">
        <v>144</v>
      </c>
      <c r="H5" s="4" t="s">
        <v>32</v>
      </c>
    </row>
    <row r="6" spans="1:8" x14ac:dyDescent="0.25">
      <c r="A6" s="9" t="s">
        <v>145</v>
      </c>
      <c r="B6" s="9"/>
      <c r="C6" s="9"/>
      <c r="D6" s="9"/>
      <c r="E6" s="9"/>
      <c r="F6" s="9"/>
      <c r="G6" s="9"/>
      <c r="H6" s="9"/>
    </row>
    <row r="7" spans="1:7" x14ac:dyDescent="0.25">
      <c r="A7" t="s">
        <v>146</v>
      </c>
      <c r="B7" s="13" t="s">
        <v>147</v>
      </c>
      <c r="C7" s="13" t="s">
        <v>148</v>
      </c>
      <c r="D7" s="11">
        <v>2000</v>
      </c>
      <c r="E7" s="11"/>
      <c r="F7" s="10">
        <f>IF(D7="","",IF(D7&lt;=3000,D7*0.004,13))</f>
      </c>
      <c r="G7" s="26">
        <f>IFERROR(N(F7)*N(E7),0)</f>
      </c>
    </row>
    <row r="8" spans="1:7" x14ac:dyDescent="0.25">
      <c r="A8" t="s">
        <v>149</v>
      </c>
      <c r="B8" s="13" t="s">
        <v>150</v>
      </c>
      <c r="C8" s="13" t="s">
        <v>148</v>
      </c>
      <c r="E8" s="11"/>
      <c r="F8" s="10">
        <v>0.75</v>
      </c>
      <c r="G8" s="26">
        <f>IFERROR(N(F8)*N(E8),0)</f>
      </c>
    </row>
    <row r="9" spans="1:8" x14ac:dyDescent="0.25">
      <c r="A9" s="9" t="s">
        <v>151</v>
      </c>
      <c r="B9" s="9"/>
      <c r="C9" s="9"/>
      <c r="D9" s="9"/>
      <c r="E9" s="9"/>
      <c r="F9" s="9"/>
      <c r="G9" s="9"/>
      <c r="H9" s="9"/>
    </row>
    <row r="10" spans="1:7" x14ac:dyDescent="0.25">
      <c r="A10" t="s">
        <v>152</v>
      </c>
      <c r="B10" s="13" t="s">
        <v>153</v>
      </c>
      <c r="C10" s="19" t="s">
        <v>154</v>
      </c>
      <c r="D10" s="11">
        <v>1500</v>
      </c>
      <c r="E10" s="11"/>
      <c r="F10" s="10">
        <f>IF(D10="","",IF(C10="6-hour (higher)",IF(D10&lt;=5000,1.2,IF(D10&lt;=20000,D10*0.0052,IF(D10&lt;=100000,D10*0.006,D10*0.0032))),1.2))</f>
      </c>
      <c r="G10" s="26">
        <f>IFERROR(N(F10)*N(E10),0)</f>
      </c>
    </row>
    <row r="11" spans="1:7" x14ac:dyDescent="0.25">
      <c r="A11" t="s">
        <v>155</v>
      </c>
      <c r="B11" s="13" t="s">
        <v>153</v>
      </c>
      <c r="C11" s="19" t="s">
        <v>154</v>
      </c>
      <c r="D11" s="11">
        <v>800</v>
      </c>
      <c r="E11" s="11"/>
      <c r="F11" s="10">
        <f>IF(D11="","",IF(C11="6-hour (higher)",IF(D11&lt;=5000,1.2,IF(D11&lt;=20000,D11*0.0052,IF(D11&lt;=100000,D11*0.006,D11*0.0032))),D11*0.012))</f>
      </c>
      <c r="G11" s="26">
        <f>IFERROR(N(F11)*N(E11),0)</f>
      </c>
    </row>
    <row r="12" spans="1:7" x14ac:dyDescent="0.25">
      <c r="A12" t="s">
        <v>156</v>
      </c>
      <c r="B12" s="13" t="s">
        <v>153</v>
      </c>
      <c r="C12" s="19" t="s">
        <v>154</v>
      </c>
      <c r="D12" s="11">
        <v>800</v>
      </c>
      <c r="E12" s="11"/>
      <c r="F12" s="10">
        <f>IF(D12="","",IF(C12="6-hour (higher)",IF(D12&lt;=5000,1.2,IF(D12&lt;=20000,D12*0.0052,IF(D12&lt;=100000,D12*0.006,D12*0.0032))),1.2))</f>
      </c>
      <c r="G12" s="26">
        <f>IFERROR(N(F12)*N(E12),0)</f>
      </c>
    </row>
    <row r="13" spans="1:7" x14ac:dyDescent="0.25">
      <c r="A13" t="s">
        <v>157</v>
      </c>
      <c r="B13" s="13" t="s">
        <v>158</v>
      </c>
      <c r="C13" s="19" t="s">
        <v>154</v>
      </c>
      <c r="D13" s="11">
        <v>600</v>
      </c>
      <c r="E13" s="11"/>
      <c r="F13" s="10">
        <f>IF(D13="","",IF(C13="6-hour (higher)",1.2,0.72))</f>
      </c>
      <c r="G13" s="26">
        <f>IFERROR(N(F13)*N(E13),0)</f>
      </c>
    </row>
    <row r="14" spans="1:7" x14ac:dyDescent="0.25">
      <c r="A14" t="s">
        <v>159</v>
      </c>
      <c r="B14" s="13" t="s">
        <v>158</v>
      </c>
      <c r="C14" s="13" t="s">
        <v>148</v>
      </c>
      <c r="D14" s="11">
        <v>800</v>
      </c>
      <c r="E14" s="11"/>
      <c r="F14" s="10">
        <v>0.72</v>
      </c>
      <c r="G14" s="26">
        <f>IFERROR(N(F14)*N(E14),0)</f>
      </c>
    </row>
    <row r="15" spans="1:7" x14ac:dyDescent="0.25">
      <c r="A15" t="s">
        <v>160</v>
      </c>
      <c r="B15" s="13" t="s">
        <v>158</v>
      </c>
      <c r="C15" s="13" t="s">
        <v>148</v>
      </c>
      <c r="D15" s="11">
        <v>400</v>
      </c>
      <c r="E15" s="11"/>
      <c r="F15" s="10">
        <v>0.72</v>
      </c>
      <c r="G15" s="26">
        <f>IFERROR(N(F15)*N(E15),0)</f>
      </c>
    </row>
    <row r="16" spans="1:8" x14ac:dyDescent="0.25">
      <c r="A16" t="s">
        <v>161</v>
      </c>
      <c r="B16" s="13" t="s">
        <v>153</v>
      </c>
      <c r="C16" s="19" t="s">
        <v>154</v>
      </c>
      <c r="D16" s="11">
        <v>3000</v>
      </c>
      <c r="E16" s="11"/>
      <c r="F16" s="10">
        <f>IF(D16="","",IF(C16="6-hour (higher)",D16*0.0048,IF(D16&lt;=5000,3.76,1.74)))</f>
      </c>
      <c r="G16" s="26">
        <f>IFERROR(N(F16)*N(E16),0)</f>
      </c>
      <c r="H16" s="13" t="s">
        <v>162</v>
      </c>
    </row>
    <row r="17" spans="1:7" x14ac:dyDescent="0.25">
      <c r="A17" t="s">
        <v>163</v>
      </c>
      <c r="B17" s="13" t="s">
        <v>158</v>
      </c>
      <c r="C17" s="13" t="s">
        <v>148</v>
      </c>
      <c r="D17" s="11">
        <v>5000</v>
      </c>
      <c r="E17" s="11"/>
      <c r="F17" s="10">
        <v>0.72</v>
      </c>
      <c r="G17" s="26">
        <f>IFERROR(N(F17)*N(E17),0)</f>
      </c>
    </row>
    <row r="18" spans="1:8" x14ac:dyDescent="0.25">
      <c r="A18" t="s">
        <v>164</v>
      </c>
      <c r="B18" s="13" t="s">
        <v>158</v>
      </c>
      <c r="C18" s="13" t="s">
        <v>148</v>
      </c>
      <c r="D18" s="11">
        <v>500</v>
      </c>
      <c r="E18" s="11"/>
      <c r="F18" s="10">
        <v>1.12</v>
      </c>
      <c r="G18" s="26">
        <f>IFERROR(N(F18)*N(E18),0)</f>
      </c>
      <c r="H18" s="13" t="s">
        <v>165</v>
      </c>
    </row>
    <row r="19" spans="1:7" x14ac:dyDescent="0.25">
      <c r="A19" t="s">
        <v>166</v>
      </c>
      <c r="B19" s="13" t="s">
        <v>153</v>
      </c>
      <c r="C19" s="13" t="s">
        <v>148</v>
      </c>
      <c r="D19" s="11">
        <v>1000</v>
      </c>
      <c r="E19" s="11"/>
      <c r="F19" s="10">
        <f>IF(D19="","",IF(D19&lt;=5000,0,0.8))</f>
      </c>
      <c r="G19" s="26">
        <f>IFERROR(N(F19)*N(E19),0)</f>
      </c>
    </row>
    <row r="20" spans="1:8" x14ac:dyDescent="0.25">
      <c r="A20" t="s">
        <v>167</v>
      </c>
      <c r="B20" s="13" t="s">
        <v>158</v>
      </c>
      <c r="C20" s="13" t="s">
        <v>148</v>
      </c>
      <c r="D20" s="11">
        <v>300</v>
      </c>
      <c r="E20" s="11"/>
      <c r="F20" s="10">
        <f>IF(D20="","",D20*0.01)</f>
      </c>
      <c r="G20" s="26">
        <f>IFERROR(N(F20)*N(E20),0)</f>
      </c>
      <c r="H20" s="13" t="s">
        <v>168</v>
      </c>
    </row>
    <row r="21" spans="1:8" x14ac:dyDescent="0.25">
      <c r="A21" t="s">
        <v>169</v>
      </c>
      <c r="B21" s="13" t="s">
        <v>158</v>
      </c>
      <c r="C21" s="13" t="s">
        <v>148</v>
      </c>
      <c r="D21" s="11">
        <v>400</v>
      </c>
      <c r="E21" s="11"/>
      <c r="F21" s="10">
        <f>IF(D21="","",D21*0.02)</f>
      </c>
      <c r="G21" s="26">
        <f>IFERROR(N(F21)*N(E21),0)</f>
      </c>
      <c r="H21" s="13" t="s">
        <v>170</v>
      </c>
    </row>
    <row r="22" spans="1:7" x14ac:dyDescent="0.25">
      <c r="A22" t="s">
        <v>171</v>
      </c>
      <c r="B22" s="13" t="s">
        <v>158</v>
      </c>
      <c r="C22" s="13" t="s">
        <v>148</v>
      </c>
      <c r="D22" s="11">
        <v>10000</v>
      </c>
      <c r="E22" s="11"/>
      <c r="F22" s="10">
        <v>1.74</v>
      </c>
      <c r="G22" s="26">
        <f>IFERROR(N(F22)*N(E22),0)</f>
      </c>
    </row>
    <row r="23" spans="1:7" x14ac:dyDescent="0.25">
      <c r="A23" t="s">
        <v>172</v>
      </c>
      <c r="B23" s="13" t="s">
        <v>153</v>
      </c>
      <c r="C23" s="13" t="s">
        <v>148</v>
      </c>
      <c r="D23" s="11">
        <v>2000</v>
      </c>
      <c r="E23" s="11"/>
      <c r="F23" s="10">
        <f>IF(D23="","",IF(D23&lt;=5000,1.82,0.72))</f>
      </c>
      <c r="G23" s="26">
        <f>IFERROR(N(F23)*N(E23),0)</f>
      </c>
    </row>
    <row r="24" spans="1:7" x14ac:dyDescent="0.25">
      <c r="A24" t="s">
        <v>173</v>
      </c>
      <c r="B24" s="13" t="s">
        <v>158</v>
      </c>
      <c r="C24" s="13" t="s">
        <v>148</v>
      </c>
      <c r="D24" s="11">
        <v>300</v>
      </c>
      <c r="E24" s="11"/>
      <c r="F24" s="10">
        <v>0.8</v>
      </c>
      <c r="G24" s="26">
        <f>IFERROR(N(F24)*N(E24),0)</f>
      </c>
    </row>
    <row r="26" spans="1:7" x14ac:dyDescent="0.25">
      <c r="A26" s="14" t="s">
        <v>174</v>
      </c>
      <c r="B26" s="14"/>
      <c r="C26" s="14"/>
      <c r="D26" s="14"/>
      <c r="E26" s="14"/>
      <c r="F26" s="14"/>
      <c r="G26" s="15">
        <f>SUM(G7:G24)</f>
      </c>
    </row>
    <row r="27" spans="1:7" x14ac:dyDescent="0.25">
      <c r="A27" s="14" t="s">
        <v>175</v>
      </c>
      <c r="B27" s="14"/>
      <c r="C27" s="14"/>
      <c r="D27" s="14"/>
      <c r="E27" s="14"/>
      <c r="F27" s="14"/>
      <c r="G27" s="15">
        <f>G26*0.02</f>
      </c>
    </row>
    <row r="28" spans="1:7" x14ac:dyDescent="0.25">
      <c r="A28" s="17" t="s">
        <v>176</v>
      </c>
      <c r="B28" s="17"/>
      <c r="C28" s="17"/>
      <c r="D28" s="17"/>
      <c r="E28" s="17"/>
      <c r="F28" s="17"/>
      <c r="G28" s="18">
        <f>G26-G27</f>
      </c>
    </row>
    <row r="29" spans="1:7" x14ac:dyDescent="0.25">
      <c r="A29" s="14" t="s">
        <v>87</v>
      </c>
      <c r="B29" s="14"/>
      <c r="C29" s="14"/>
      <c r="D29" s="14"/>
      <c r="E29" s="14"/>
      <c r="F29" s="14"/>
      <c r="G29" s="15">
        <f>(IF(SUM(E7:E8)&gt;0,20000,0)+IF(SUM(E10:E24)&gt;0,20000,0))*0.75</f>
      </c>
    </row>
    <row r="31" spans="1:8" x14ac:dyDescent="0.25">
      <c r="A31" s="7" t="s">
        <v>177</v>
      </c>
      <c r="B31" s="7"/>
      <c r="C31" s="7"/>
      <c r="D31" s="7"/>
      <c r="E31" s="7"/>
      <c r="F31" s="7"/>
      <c r="G31" s="7"/>
      <c r="H31" s="7"/>
    </row>
    <row r="32" spans="1:8" x14ac:dyDescent="0.25">
      <c r="A32" s="7" t="s">
        <v>178</v>
      </c>
      <c r="B32" s="7"/>
      <c r="C32" s="7"/>
      <c r="D32" s="7"/>
      <c r="E32" s="7"/>
      <c r="F32" s="7"/>
      <c r="G32" s="7"/>
      <c r="H32" s="7"/>
    </row>
    <row r="33" spans="1:8" x14ac:dyDescent="0.25">
      <c r="A33" s="7" t="s">
        <v>179</v>
      </c>
      <c r="B33" s="7"/>
      <c r="C33" s="7"/>
      <c r="D33" s="7"/>
      <c r="E33" s="7"/>
      <c r="F33" s="7"/>
      <c r="G33" s="7"/>
      <c r="H33" s="7"/>
    </row>
    <row r="34" spans="1:8" x14ac:dyDescent="0.25">
      <c r="A34" s="7" t="s">
        <v>180</v>
      </c>
      <c r="B34" s="7"/>
      <c r="C34" s="7"/>
      <c r="D34" s="7"/>
      <c r="E34" s="7"/>
      <c r="F34" s="7"/>
      <c r="G34" s="7"/>
      <c r="H34" s="7"/>
    </row>
    <row r="35" spans="1:8" x14ac:dyDescent="0.25">
      <c r="A35" s="27" t="s">
        <v>181</v>
      </c>
      <c r="B35" s="27"/>
      <c r="C35" s="27"/>
      <c r="D35" s="27"/>
      <c r="E35" s="27"/>
      <c r="F35" s="27"/>
      <c r="G35" s="27"/>
      <c r="H35" s="27"/>
    </row>
  </sheetData>
  <sheetProtection sheet="1" formatColumns="0" formatRows="0"/>
  <mergeCells count="14">
    <mergeCell ref="A1:H1"/>
    <mergeCell ref="A2:H2"/>
    <mergeCell ref="A3:H3"/>
    <mergeCell ref="A6:H6"/>
    <mergeCell ref="A9:H9"/>
    <mergeCell ref="A26:F26"/>
    <mergeCell ref="A27:F27"/>
    <mergeCell ref="A28:F28"/>
    <mergeCell ref="A29:F29"/>
    <mergeCell ref="A31:H31"/>
    <mergeCell ref="A32:H32"/>
    <mergeCell ref="A33:H33"/>
    <mergeCell ref="A34:H34"/>
    <mergeCell ref="A35:H35"/>
  </mergeCells>
  <dataValidations count="6">
    <dataValidation type="list" showErrorMessage="1" errorTitle="Invalid mode" error="Pick &quot;Instant&quot; or &quot;6-hour (higher)&quot;." sqref="C10:C13">
      <formula1>"Instant,6-hour (higher)"</formula1>
    </dataValidation>
    <dataValidation type="list" showErrorMessage="1" errorTitle="Invalid mode" error="Pick &quot;Instant&quot; or &quot;6-hour (higher)&quot;." sqref="C16">
      <formula1>"Instant,6-hour (higher)"</formula1>
    </dataValidation>
    <dataValidation type="whole" allowBlank="1" showErrorMessage="1" errorTitle="Invalid amount" error="Enter an amount between ₹1 and ₹5,00,000." sqref="D10:D24">
      <formula1>1</formula1>
      <formula2>500000</formula2>
    </dataValidation>
    <dataValidation type="whole" allowBlank="1" showErrorMessage="1" errorTitle="Invalid amount" error="Enter an amount between ₹101 and ₹10,000." sqref="D7">
      <formula1>101</formula1>
      <formula2>10000</formula2>
    </dataValidation>
    <dataValidation type="whole" allowBlank="1" showErrorMessage="1" errorTitle="Invalid count" error="Enter a whole number between 0 and 1,00,00,000." sqref="E10:E24">
      <formula1>0</formula1>
      <formula2>10000000</formula2>
    </dataValidation>
    <dataValidation type="whole" allowBlank="1" showErrorMessage="1" errorTitle="Invalid count" error="Enter a whole number between 0 and 1,00,00,000." sqref="E7:E8">
      <formula1>0</formula1>
      <formula2>10000000</formula2>
    </dataValidation>
  </dataValidations>
  <hyperlinks>
    <hyperlink ref="A3" r:id="rId1"/>
    <hyperlink ref="A35" r:id="rId2" location="#'BBPS Operator Rat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46" customWidth="1"/>
    <col min="2" max="2" width="20" customWidth="1"/>
    <col min="3" max="3" width="64" customWidth="1"/>
  </cols>
  <sheetData>
    <row r="1" ht="30" customHeight="1" spans="1:3" x14ac:dyDescent="0.25">
      <c r="A1" s="1" t="s">
        <v>182</v>
      </c>
      <c r="B1" s="1"/>
      <c r="C1" s="1"/>
    </row>
    <row r="2" spans="1:3" x14ac:dyDescent="0.25">
      <c r="A2" s="2" t="s">
        <v>183</v>
      </c>
      <c r="B2" s="2"/>
      <c r="C2" s="2"/>
    </row>
    <row r="3" spans="1:3" x14ac:dyDescent="0.25">
      <c r="A3" s="3" t="s">
        <v>184</v>
      </c>
      <c r="B3" s="3"/>
      <c r="C3" s="3"/>
    </row>
    <row r="5" spans="1:3" x14ac:dyDescent="0.25">
      <c r="A5" s="9" t="s">
        <v>95</v>
      </c>
      <c r="B5" s="9"/>
      <c r="C5" s="9"/>
    </row>
    <row r="6" spans="1:2" x14ac:dyDescent="0.25">
      <c r="A6" t="s">
        <v>185</v>
      </c>
      <c r="B6" s="11">
        <v>500</v>
      </c>
    </row>
    <row r="8" spans="1:3" x14ac:dyDescent="0.25">
      <c r="A8" s="9" t="s">
        <v>186</v>
      </c>
      <c r="B8" s="9"/>
      <c r="C8" s="9"/>
    </row>
    <row r="9" spans="1:2" x14ac:dyDescent="0.25">
      <c r="A9" s="28" t="s">
        <v>187</v>
      </c>
      <c r="B9" s="29">
        <f>5</f>
      </c>
    </row>
    <row r="10" spans="1:2" x14ac:dyDescent="0.25">
      <c r="A10" s="28" t="s">
        <v>188</v>
      </c>
      <c r="B10" s="15">
        <f>B6*B9</f>
      </c>
    </row>
    <row r="11" spans="1:2" x14ac:dyDescent="0.25">
      <c r="A11" s="28" t="s">
        <v>86</v>
      </c>
      <c r="B11" s="15">
        <f>B10*0.18</f>
      </c>
    </row>
    <row r="12" spans="1:2" x14ac:dyDescent="0.25">
      <c r="A12" s="30" t="s">
        <v>88</v>
      </c>
      <c r="B12" s="18">
        <f>B10+B11</f>
      </c>
    </row>
    <row r="14" spans="1:3" x14ac:dyDescent="0.25">
      <c r="A14" s="9" t="s">
        <v>189</v>
      </c>
      <c r="B14" s="9"/>
      <c r="C14" s="9"/>
    </row>
    <row r="15" spans="1:2" x14ac:dyDescent="0.25">
      <c r="A15" s="28" t="s">
        <v>190</v>
      </c>
      <c r="B15" s="15">
        <f>IF(B6&gt;0,20000,0)*0.75</f>
      </c>
    </row>
    <row r="17" spans="1:3" x14ac:dyDescent="0.25">
      <c r="A17" s="7" t="s">
        <v>191</v>
      </c>
      <c r="B17" s="7"/>
      <c r="C17" s="7"/>
    </row>
    <row r="18" spans="1:3" x14ac:dyDescent="0.25">
      <c r="A18" s="7" t="s">
        <v>91</v>
      </c>
      <c r="B18" s="7"/>
      <c r="C18" s="7"/>
    </row>
  </sheetData>
  <sheetProtection sheet="1" formatColumns="0" formatRows="0"/>
  <mergeCells count="8">
    <mergeCell ref="A1:C1"/>
    <mergeCell ref="A2:C2"/>
    <mergeCell ref="A3:C3"/>
    <mergeCell ref="A5:C5"/>
    <mergeCell ref="A8:C8"/>
    <mergeCell ref="A14:C14"/>
    <mergeCell ref="A17:C17"/>
    <mergeCell ref="A18:C18"/>
  </mergeCells>
  <dataValidations count="1">
    <dataValidation type="whole" showErrorMessage="1" errorTitle="Invalid value" error="Enter a whole number between 0 and 1,00,00,000." sqref="B6">
      <formula1>0</formula1>
      <formula2>10000000</formula2>
    </dataValidation>
  </dataValidations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4" width="18" customWidth="1"/>
    <col min="5" max="5" width="48" customWidth="1"/>
  </cols>
  <sheetData>
    <row r="1" ht="30" customHeight="1" spans="1:5" x14ac:dyDescent="0.25">
      <c r="A1" s="1" t="s">
        <v>192</v>
      </c>
      <c r="B1" s="1"/>
      <c r="C1" s="1"/>
      <c r="D1" s="1"/>
      <c r="E1" s="1"/>
    </row>
    <row r="2" spans="1:5" x14ac:dyDescent="0.25">
      <c r="A2" s="2" t="s">
        <v>193</v>
      </c>
      <c r="B2" s="2"/>
      <c r="C2" s="2"/>
      <c r="D2" s="2"/>
      <c r="E2" s="2"/>
    </row>
    <row r="4" spans="1:5" x14ac:dyDescent="0.25">
      <c r="A4" s="4" t="s">
        <v>194</v>
      </c>
      <c r="B4" s="4" t="s">
        <v>27</v>
      </c>
      <c r="C4" s="4" t="s">
        <v>29</v>
      </c>
      <c r="D4" s="4" t="s">
        <v>28</v>
      </c>
      <c r="E4" s="4" t="s">
        <v>32</v>
      </c>
    </row>
    <row r="5" spans="1:5" x14ac:dyDescent="0.25">
      <c r="A5" t="s">
        <v>33</v>
      </c>
      <c r="B5" t="s">
        <v>34</v>
      </c>
      <c r="C5" s="10">
        <v>1.3</v>
      </c>
      <c r="D5" t="s">
        <v>35</v>
      </c>
      <c r="E5" s="13" t="s">
        <v>36</v>
      </c>
    </row>
    <row r="6" spans="1:5" x14ac:dyDescent="0.25">
      <c r="A6" t="s">
        <v>33</v>
      </c>
      <c r="B6" t="s">
        <v>37</v>
      </c>
      <c r="C6" s="10">
        <v>1.2</v>
      </c>
      <c r="D6" t="s">
        <v>35</v>
      </c>
      <c r="E6" s="13" t="s">
        <v>36</v>
      </c>
    </row>
    <row r="7" spans="1:5" x14ac:dyDescent="0.25">
      <c r="A7" t="s">
        <v>33</v>
      </c>
      <c r="B7" t="s">
        <v>38</v>
      </c>
      <c r="C7" s="10">
        <v>2.04</v>
      </c>
      <c r="D7" t="s">
        <v>35</v>
      </c>
      <c r="E7" s="13" t="s">
        <v>36</v>
      </c>
    </row>
    <row r="8" spans="1:5" x14ac:dyDescent="0.25">
      <c r="A8" t="s">
        <v>33</v>
      </c>
      <c r="B8" t="s">
        <v>39</v>
      </c>
      <c r="C8" s="10">
        <v>1.2</v>
      </c>
      <c r="D8" t="s">
        <v>35</v>
      </c>
      <c r="E8" s="13" t="s">
        <v>36</v>
      </c>
    </row>
    <row r="9" spans="1:5" x14ac:dyDescent="0.25">
      <c r="A9" t="s">
        <v>40</v>
      </c>
      <c r="B9" t="s">
        <v>41</v>
      </c>
      <c r="C9" s="10">
        <v>1</v>
      </c>
      <c r="D9" t="s">
        <v>42</v>
      </c>
      <c r="E9" s="13" t="s">
        <v>36</v>
      </c>
    </row>
    <row r="10" spans="1:5" x14ac:dyDescent="0.25">
      <c r="A10" t="s">
        <v>40</v>
      </c>
      <c r="B10" t="s">
        <v>43</v>
      </c>
      <c r="C10" s="10">
        <v>2.04</v>
      </c>
      <c r="D10" t="s">
        <v>35</v>
      </c>
      <c r="E10" s="13" t="s">
        <v>36</v>
      </c>
    </row>
    <row r="11" spans="1:5" x14ac:dyDescent="0.25">
      <c r="A11" t="s">
        <v>40</v>
      </c>
      <c r="B11" t="s">
        <v>44</v>
      </c>
      <c r="C11" s="10">
        <v>3</v>
      </c>
      <c r="D11" t="s">
        <v>35</v>
      </c>
      <c r="E11" s="13" t="s">
        <v>36</v>
      </c>
    </row>
    <row r="12" spans="1:5" x14ac:dyDescent="0.25">
      <c r="A12" t="s">
        <v>40</v>
      </c>
      <c r="B12" t="s">
        <v>45</v>
      </c>
      <c r="C12" s="10">
        <v>2.04</v>
      </c>
      <c r="D12" t="s">
        <v>35</v>
      </c>
      <c r="E12" s="13" t="s">
        <v>36</v>
      </c>
    </row>
    <row r="13" spans="1:5" x14ac:dyDescent="0.25">
      <c r="A13" t="s">
        <v>46</v>
      </c>
      <c r="B13" t="s">
        <v>47</v>
      </c>
      <c r="C13" s="10">
        <v>2.64</v>
      </c>
      <c r="D13" t="s">
        <v>35</v>
      </c>
      <c r="E13" s="13" t="s">
        <v>36</v>
      </c>
    </row>
    <row r="14" spans="1:5" x14ac:dyDescent="0.25">
      <c r="A14" t="s">
        <v>46</v>
      </c>
      <c r="B14" t="s">
        <v>48</v>
      </c>
      <c r="C14" s="10">
        <v>1.44</v>
      </c>
      <c r="D14" t="s">
        <v>42</v>
      </c>
      <c r="E14" s="13" t="s">
        <v>36</v>
      </c>
    </row>
    <row r="15" spans="1:5" x14ac:dyDescent="0.25">
      <c r="A15" t="s">
        <v>49</v>
      </c>
      <c r="B15" t="s">
        <v>50</v>
      </c>
      <c r="C15" s="10">
        <v>0.72</v>
      </c>
      <c r="D15" t="s">
        <v>35</v>
      </c>
      <c r="E15" s="13" t="s">
        <v>36</v>
      </c>
    </row>
    <row r="16" spans="1:5" x14ac:dyDescent="0.25">
      <c r="A16" t="s">
        <v>49</v>
      </c>
      <c r="B16" t="s">
        <v>51</v>
      </c>
      <c r="C16" s="10">
        <v>2.04</v>
      </c>
      <c r="D16" t="s">
        <v>35</v>
      </c>
      <c r="E16" s="13" t="s">
        <v>36</v>
      </c>
    </row>
    <row r="17" spans="1:5" x14ac:dyDescent="0.25">
      <c r="A17" t="s">
        <v>49</v>
      </c>
      <c r="B17" t="s">
        <v>52</v>
      </c>
      <c r="C17" s="10">
        <v>4.2</v>
      </c>
      <c r="D17" t="s">
        <v>35</v>
      </c>
      <c r="E17" s="13" t="s">
        <v>36</v>
      </c>
    </row>
    <row r="18" spans="1:5" x14ac:dyDescent="0.25">
      <c r="A18" t="s">
        <v>49</v>
      </c>
      <c r="B18" t="s">
        <v>53</v>
      </c>
      <c r="C18" s="10">
        <v>1.8</v>
      </c>
      <c r="D18" t="s">
        <v>35</v>
      </c>
      <c r="E18" s="13" t="s">
        <v>36</v>
      </c>
    </row>
    <row r="19" spans="1:5" x14ac:dyDescent="0.25">
      <c r="A19" t="s">
        <v>49</v>
      </c>
      <c r="B19" t="s">
        <v>54</v>
      </c>
      <c r="C19" s="10">
        <v>2.04</v>
      </c>
      <c r="D19" t="s">
        <v>35</v>
      </c>
      <c r="E19" s="13" t="s">
        <v>36</v>
      </c>
    </row>
    <row r="20" spans="1:5" x14ac:dyDescent="0.25">
      <c r="A20" t="s">
        <v>49</v>
      </c>
      <c r="B20" t="s">
        <v>55</v>
      </c>
      <c r="C20" s="10">
        <v>3.24</v>
      </c>
      <c r="D20" t="s">
        <v>35</v>
      </c>
      <c r="E20" s="13" t="s">
        <v>36</v>
      </c>
    </row>
    <row r="21" spans="1:5" x14ac:dyDescent="0.25">
      <c r="A21" t="s">
        <v>49</v>
      </c>
      <c r="B21" t="s">
        <v>56</v>
      </c>
      <c r="C21" s="10">
        <v>2.04</v>
      </c>
      <c r="D21" t="s">
        <v>35</v>
      </c>
      <c r="E21" s="13" t="s">
        <v>36</v>
      </c>
    </row>
    <row r="22" spans="1:5" x14ac:dyDescent="0.25">
      <c r="A22" t="s">
        <v>57</v>
      </c>
      <c r="B22" t="s">
        <v>58</v>
      </c>
      <c r="C22" s="10">
        <v>1.8</v>
      </c>
      <c r="D22" t="s">
        <v>35</v>
      </c>
      <c r="E22" s="13" t="s">
        <v>36</v>
      </c>
    </row>
    <row r="23" spans="1:5" x14ac:dyDescent="0.25">
      <c r="A23" t="s">
        <v>57</v>
      </c>
      <c r="B23" t="s">
        <v>59</v>
      </c>
      <c r="C23" s="10">
        <v>1.8</v>
      </c>
      <c r="D23" t="s">
        <v>35</v>
      </c>
      <c r="E23" s="13" t="s">
        <v>36</v>
      </c>
    </row>
    <row r="24" spans="1:5" x14ac:dyDescent="0.25">
      <c r="A24" t="s">
        <v>57</v>
      </c>
      <c r="B24" t="s">
        <v>60</v>
      </c>
      <c r="C24" s="10">
        <v>1.8</v>
      </c>
      <c r="D24" t="s">
        <v>35</v>
      </c>
      <c r="E24" s="13" t="s">
        <v>36</v>
      </c>
    </row>
    <row r="25" spans="1:5" x14ac:dyDescent="0.25">
      <c r="A25" t="s">
        <v>57</v>
      </c>
      <c r="B25" t="s">
        <v>61</v>
      </c>
      <c r="C25" s="10">
        <v>7.8</v>
      </c>
      <c r="D25" t="s">
        <v>62</v>
      </c>
      <c r="E25" s="13" t="s">
        <v>36</v>
      </c>
    </row>
    <row r="26" spans="1:5" x14ac:dyDescent="0.25">
      <c r="A26" t="s">
        <v>57</v>
      </c>
      <c r="B26" t="s">
        <v>63</v>
      </c>
      <c r="C26" s="10">
        <v>2.5</v>
      </c>
      <c r="D26" t="s">
        <v>64</v>
      </c>
      <c r="E26" s="13" t="s">
        <v>36</v>
      </c>
    </row>
    <row r="27" spans="1:5" x14ac:dyDescent="0.25">
      <c r="A27" t="s">
        <v>57</v>
      </c>
      <c r="B27" t="s">
        <v>65</v>
      </c>
      <c r="C27" s="10">
        <v>2.5</v>
      </c>
      <c r="D27" t="s">
        <v>66</v>
      </c>
      <c r="E27" s="13" t="s">
        <v>36</v>
      </c>
    </row>
    <row r="28" spans="1:5" x14ac:dyDescent="0.25">
      <c r="A28" t="s">
        <v>57</v>
      </c>
      <c r="B28" t="s">
        <v>67</v>
      </c>
      <c r="C28" s="10">
        <v>0.6</v>
      </c>
      <c r="D28" t="s">
        <v>68</v>
      </c>
      <c r="E28" s="13" t="s">
        <v>36</v>
      </c>
    </row>
    <row r="29" spans="1:5" x14ac:dyDescent="0.25">
      <c r="A29" t="s">
        <v>69</v>
      </c>
      <c r="B29" t="s">
        <v>70</v>
      </c>
      <c r="C29" s="10">
        <v>3</v>
      </c>
      <c r="D29" t="s">
        <v>35</v>
      </c>
      <c r="E29" s="13" t="s">
        <v>36</v>
      </c>
    </row>
    <row r="30" spans="1:5" x14ac:dyDescent="0.25">
      <c r="A30" t="s">
        <v>69</v>
      </c>
      <c r="B30" t="s">
        <v>71</v>
      </c>
      <c r="C30" s="10">
        <v>2.04</v>
      </c>
      <c r="D30" t="s">
        <v>66</v>
      </c>
      <c r="E30" s="13" t="s">
        <v>36</v>
      </c>
    </row>
    <row r="31" spans="1:5" x14ac:dyDescent="0.25">
      <c r="A31" t="s">
        <v>72</v>
      </c>
      <c r="B31" t="s">
        <v>73</v>
      </c>
      <c r="C31" s="10">
        <v>7.2</v>
      </c>
      <c r="D31" t="s">
        <v>74</v>
      </c>
      <c r="E31" s="13" t="s">
        <v>36</v>
      </c>
    </row>
    <row r="32" spans="1:5" x14ac:dyDescent="0.25">
      <c r="A32" t="s">
        <v>72</v>
      </c>
      <c r="B32" t="s">
        <v>75</v>
      </c>
      <c r="C32" s="10">
        <v>6</v>
      </c>
      <c r="D32" t="s">
        <v>35</v>
      </c>
      <c r="E32" s="13" t="s">
        <v>36</v>
      </c>
    </row>
    <row r="33" spans="1:5" x14ac:dyDescent="0.25">
      <c r="A33" t="s">
        <v>72</v>
      </c>
      <c r="B33" t="s">
        <v>76</v>
      </c>
      <c r="C33" s="10">
        <v>3.6</v>
      </c>
      <c r="D33" t="s">
        <v>35</v>
      </c>
      <c r="E33" s="13" t="s">
        <v>36</v>
      </c>
    </row>
    <row r="34" spans="1:5" x14ac:dyDescent="0.25">
      <c r="A34" t="s">
        <v>77</v>
      </c>
      <c r="B34" t="s">
        <v>78</v>
      </c>
      <c r="C34" s="10">
        <v>8.4</v>
      </c>
      <c r="D34" t="s">
        <v>66</v>
      </c>
      <c r="E34" s="13" t="s">
        <v>36</v>
      </c>
    </row>
    <row r="35" spans="1:5" x14ac:dyDescent="0.25">
      <c r="A35" t="s">
        <v>77</v>
      </c>
      <c r="B35" t="s">
        <v>79</v>
      </c>
      <c r="C35" s="10">
        <v>3.6</v>
      </c>
      <c r="D35" t="s">
        <v>42</v>
      </c>
      <c r="E35" s="13" t="s">
        <v>36</v>
      </c>
    </row>
    <row r="36" spans="1:5" x14ac:dyDescent="0.25">
      <c r="A36" t="s">
        <v>77</v>
      </c>
      <c r="B36" t="s">
        <v>80</v>
      </c>
      <c r="C36" s="10">
        <v>2.5</v>
      </c>
      <c r="D36" t="s">
        <v>42</v>
      </c>
      <c r="E36" s="13" t="s">
        <v>36</v>
      </c>
    </row>
    <row r="37" spans="1:5" x14ac:dyDescent="0.25">
      <c r="A37" t="s">
        <v>81</v>
      </c>
      <c r="B37" t="s">
        <v>82</v>
      </c>
      <c r="C37" s="10">
        <v>0.15</v>
      </c>
      <c r="D37" t="s">
        <v>83</v>
      </c>
      <c r="E37" s="13" t="s">
        <v>84</v>
      </c>
    </row>
  </sheetData>
  <sheetProtection sheet="1" formatColumns="0" formatRows="0"/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FormatPr defaultRowHeight="15" outlineLevelRow="0" outlineLevelCol="0" x14ac:dyDescent="55"/>
  <cols>
    <col min="1" max="1" width="26" customWidth="1"/>
    <col min="2" max="2" width="16" customWidth="1"/>
    <col min="3" max="3" width="26" customWidth="1"/>
    <col min="4" max="4" width="20" customWidth="1"/>
    <col min="5" max="5" width="30" customWidth="1"/>
    <col min="6" max="6" width="44" customWidth="1"/>
  </cols>
  <sheetData>
    <row r="1" ht="30" customHeight="1" spans="1:6" x14ac:dyDescent="0.25">
      <c r="A1" s="1" t="s">
        <v>195</v>
      </c>
      <c r="B1" s="1"/>
      <c r="C1" s="1"/>
      <c r="D1" s="1"/>
      <c r="E1" s="1"/>
      <c r="F1" s="1"/>
    </row>
    <row r="2" spans="1:6" x14ac:dyDescent="0.25">
      <c r="A2" s="2" t="s">
        <v>196</v>
      </c>
      <c r="B2" s="2"/>
      <c r="C2" s="2"/>
      <c r="D2" s="2"/>
      <c r="E2" s="2"/>
      <c r="F2" s="2"/>
    </row>
    <row r="4" spans="1:6" x14ac:dyDescent="0.25">
      <c r="A4" s="9" t="s">
        <v>197</v>
      </c>
      <c r="B4" s="9"/>
      <c r="C4" s="9"/>
      <c r="D4" s="9"/>
      <c r="E4" s="9"/>
      <c r="F4" s="9"/>
    </row>
    <row r="5" spans="1:3" x14ac:dyDescent="0.25">
      <c r="A5" t="s">
        <v>198</v>
      </c>
      <c r="B5"/>
      <c r="C5" t="s">
        <v>199</v>
      </c>
    </row>
    <row r="6" spans="1:3" x14ac:dyDescent="0.25">
      <c r="A6" t="s">
        <v>200</v>
      </c>
      <c r="B6"/>
      <c r="C6" t="s">
        <v>201</v>
      </c>
    </row>
    <row r="7" spans="1:3" x14ac:dyDescent="0.25">
      <c r="A7" t="s">
        <v>202</v>
      </c>
      <c r="B7"/>
      <c r="C7" t="s">
        <v>203</v>
      </c>
    </row>
    <row r="8" spans="1:3" x14ac:dyDescent="0.25">
      <c r="A8" t="s">
        <v>204</v>
      </c>
      <c r="B8"/>
      <c r="C8" t="s">
        <v>205</v>
      </c>
    </row>
    <row r="9" spans="1:3" x14ac:dyDescent="0.25">
      <c r="A9" t="s">
        <v>206</v>
      </c>
      <c r="B9"/>
      <c r="C9" t="s">
        <v>207</v>
      </c>
    </row>
    <row r="11" spans="1:6" x14ac:dyDescent="0.25">
      <c r="A11" s="9" t="s">
        <v>208</v>
      </c>
      <c r="B11" s="9"/>
      <c r="C11" s="9"/>
      <c r="D11" s="9"/>
      <c r="E11" s="9"/>
      <c r="F11" s="9"/>
    </row>
    <row r="12" spans="1:6" x14ac:dyDescent="0.25">
      <c r="A12" s="2" t="s">
        <v>209</v>
      </c>
      <c r="B12" s="2"/>
      <c r="C12" s="2"/>
      <c r="D12" s="2"/>
      <c r="E12" s="2"/>
      <c r="F12" s="2"/>
    </row>
    <row r="13" spans="1:6" x14ac:dyDescent="0.25">
      <c r="A13" s="4" t="s">
        <v>210</v>
      </c>
      <c r="C13" s="4" t="s">
        <v>211</v>
      </c>
      <c r="E13" s="4" t="s">
        <v>212</v>
      </c>
      <c r="F13" s="4" t="s">
        <v>32</v>
      </c>
    </row>
    <row r="14" spans="1:6" x14ac:dyDescent="0.25">
      <c r="A14" t="s">
        <v>152</v>
      </c>
      <c r="B14"/>
      <c r="C14" s="31" t="s">
        <v>213</v>
      </c>
      <c r="D14" s="31"/>
      <c r="E14" s="31" t="s">
        <v>214</v>
      </c>
      <c r="F14" s="32" t="s">
        <v>36</v>
      </c>
    </row>
    <row r="15" spans="1:6" x14ac:dyDescent="0.25">
      <c r="A15" t="s">
        <v>155</v>
      </c>
      <c r="B15"/>
      <c r="C15" s="31" t="s">
        <v>215</v>
      </c>
      <c r="D15" s="31"/>
      <c r="E15" s="31" t="s">
        <v>214</v>
      </c>
      <c r="F15" s="32" t="s">
        <v>36</v>
      </c>
    </row>
    <row r="16" spans="1:6" x14ac:dyDescent="0.25">
      <c r="A16" t="s">
        <v>156</v>
      </c>
      <c r="B16"/>
      <c r="C16" s="31" t="s">
        <v>213</v>
      </c>
      <c r="D16" s="31"/>
      <c r="E16" s="31" t="s">
        <v>214</v>
      </c>
      <c r="F16" s="32" t="s">
        <v>36</v>
      </c>
    </row>
    <row r="17" spans="1:6" x14ac:dyDescent="0.25">
      <c r="A17" t="s">
        <v>157</v>
      </c>
      <c r="B17"/>
      <c r="C17" s="31" t="s">
        <v>216</v>
      </c>
      <c r="D17" s="31"/>
      <c r="E17" s="31" t="s">
        <v>213</v>
      </c>
      <c r="F17" s="32" t="s">
        <v>36</v>
      </c>
    </row>
    <row r="18" spans="1:6" x14ac:dyDescent="0.25">
      <c r="A18" t="s">
        <v>159</v>
      </c>
      <c r="B18"/>
      <c r="C18" s="31" t="s">
        <v>216</v>
      </c>
      <c r="D18" s="31"/>
      <c r="E18" s="32" t="s">
        <v>217</v>
      </c>
      <c r="F18" s="32" t="s">
        <v>36</v>
      </c>
    </row>
    <row r="19" spans="1:6" x14ac:dyDescent="0.25">
      <c r="A19" t="s">
        <v>160</v>
      </c>
      <c r="B19"/>
      <c r="C19" s="31" t="s">
        <v>216</v>
      </c>
      <c r="D19" s="31"/>
      <c r="E19" s="32" t="s">
        <v>217</v>
      </c>
      <c r="F19" s="32" t="s">
        <v>36</v>
      </c>
    </row>
    <row r="20" spans="1:6" x14ac:dyDescent="0.25">
      <c r="A20" t="s">
        <v>161</v>
      </c>
      <c r="B20"/>
      <c r="C20" s="31" t="s">
        <v>218</v>
      </c>
      <c r="D20" s="31"/>
      <c r="E20" s="31" t="s">
        <v>219</v>
      </c>
      <c r="F20" s="32" t="s">
        <v>162</v>
      </c>
    </row>
    <row r="21" spans="1:6" x14ac:dyDescent="0.25">
      <c r="A21" t="s">
        <v>163</v>
      </c>
      <c r="B21"/>
      <c r="C21" s="31" t="s">
        <v>216</v>
      </c>
      <c r="D21" s="31"/>
      <c r="E21" s="32" t="s">
        <v>217</v>
      </c>
      <c r="F21" s="32" t="s">
        <v>36</v>
      </c>
    </row>
    <row r="22" spans="1:6" x14ac:dyDescent="0.25">
      <c r="A22" t="s">
        <v>164</v>
      </c>
      <c r="B22"/>
      <c r="C22" s="31" t="s">
        <v>220</v>
      </c>
      <c r="D22" s="31"/>
      <c r="E22" s="32" t="s">
        <v>217</v>
      </c>
      <c r="F22" s="32" t="s">
        <v>165</v>
      </c>
    </row>
    <row r="23" spans="1:6" x14ac:dyDescent="0.25">
      <c r="A23" t="s">
        <v>166</v>
      </c>
      <c r="B23"/>
      <c r="C23" s="31" t="s">
        <v>221</v>
      </c>
      <c r="D23" s="31"/>
      <c r="E23" s="32" t="s">
        <v>217</v>
      </c>
      <c r="F23" s="32" t="s">
        <v>36</v>
      </c>
    </row>
    <row r="24" spans="1:6" x14ac:dyDescent="0.25">
      <c r="A24" t="s">
        <v>167</v>
      </c>
      <c r="B24"/>
      <c r="C24" s="31" t="s">
        <v>222</v>
      </c>
      <c r="D24" s="31"/>
      <c r="E24" s="32" t="s">
        <v>217</v>
      </c>
      <c r="F24" s="32" t="s">
        <v>168</v>
      </c>
    </row>
    <row r="25" spans="1:6" x14ac:dyDescent="0.25">
      <c r="A25" t="s">
        <v>169</v>
      </c>
      <c r="B25"/>
      <c r="C25" s="31" t="s">
        <v>223</v>
      </c>
      <c r="D25" s="31"/>
      <c r="E25" s="32" t="s">
        <v>217</v>
      </c>
      <c r="F25" s="32" t="s">
        <v>170</v>
      </c>
    </row>
    <row r="26" spans="1:6" x14ac:dyDescent="0.25">
      <c r="A26" t="s">
        <v>171</v>
      </c>
      <c r="B26"/>
      <c r="C26" s="31" t="s">
        <v>224</v>
      </c>
      <c r="D26" s="31"/>
      <c r="E26" s="32" t="s">
        <v>217</v>
      </c>
      <c r="F26" s="32" t="s">
        <v>36</v>
      </c>
    </row>
    <row r="27" spans="1:6" x14ac:dyDescent="0.25">
      <c r="A27" t="s">
        <v>172</v>
      </c>
      <c r="B27"/>
      <c r="C27" s="31" t="s">
        <v>225</v>
      </c>
      <c r="D27" s="31"/>
      <c r="E27" s="32" t="s">
        <v>217</v>
      </c>
      <c r="F27" s="32" t="s">
        <v>36</v>
      </c>
    </row>
    <row r="28" spans="1:6" x14ac:dyDescent="0.25">
      <c r="A28" t="s">
        <v>173</v>
      </c>
      <c r="B28"/>
      <c r="C28" s="31" t="s">
        <v>226</v>
      </c>
      <c r="D28" s="31"/>
      <c r="E28" s="32" t="s">
        <v>217</v>
      </c>
      <c r="F28" s="32" t="s">
        <v>36</v>
      </c>
    </row>
    <row r="29" spans="1:6" x14ac:dyDescent="0.25">
      <c r="A29" s="7" t="s">
        <v>227</v>
      </c>
      <c r="B29" s="7"/>
      <c r="C29" s="7"/>
      <c r="D29" s="7"/>
      <c r="E29" s="7"/>
      <c r="F29" s="7"/>
    </row>
  </sheetData>
  <sheetProtection sheet="1" formatColumns="0" formatRows="0"/>
  <mergeCells count="41">
    <mergeCell ref="A1:F1"/>
    <mergeCell ref="A2:F2"/>
    <mergeCell ref="A4:F4"/>
    <mergeCell ref="A5:B5"/>
    <mergeCell ref="A6:B6"/>
    <mergeCell ref="A7:B7"/>
    <mergeCell ref="A8:B8"/>
    <mergeCell ref="A9:B9"/>
    <mergeCell ref="A11:F11"/>
    <mergeCell ref="A12:F12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F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2" customWidth="1"/>
    <col min="3" max="4" width="20" customWidth="1"/>
    <col min="5" max="5" width="12" customWidth="1"/>
  </cols>
  <sheetData>
    <row r="1" ht="30" customHeight="1" spans="1:5" x14ac:dyDescent="0.25">
      <c r="A1" s="1" t="s">
        <v>228</v>
      </c>
      <c r="B1" s="1"/>
      <c r="C1" s="1"/>
      <c r="D1" s="1"/>
      <c r="E1" s="1"/>
    </row>
    <row r="2" spans="1:5" x14ac:dyDescent="0.25">
      <c r="A2" s="2" t="s">
        <v>229</v>
      </c>
      <c r="B2" s="2"/>
      <c r="C2" s="2"/>
      <c r="D2" s="2"/>
      <c r="E2" s="2"/>
    </row>
    <row r="4" spans="1:5" x14ac:dyDescent="0.25">
      <c r="A4" s="4" t="s">
        <v>210</v>
      </c>
      <c r="B4" s="4" t="s">
        <v>230</v>
      </c>
      <c r="C4" s="4" t="s">
        <v>231</v>
      </c>
      <c r="D4" s="4" t="s">
        <v>232</v>
      </c>
      <c r="E4" s="4" t="s">
        <v>233</v>
      </c>
    </row>
    <row r="5" spans="1:5" x14ac:dyDescent="0.25">
      <c r="A5" t="s">
        <v>234</v>
      </c>
      <c r="B5" t="s">
        <v>235</v>
      </c>
      <c r="C5" s="10">
        <v>0.72</v>
      </c>
      <c r="D5" s="10">
        <v>0.72</v>
      </c>
      <c r="E5" t="s">
        <v>236</v>
      </c>
    </row>
    <row r="6" spans="1:5" x14ac:dyDescent="0.25">
      <c r="A6" t="s">
        <v>237</v>
      </c>
      <c r="B6" t="s">
        <v>238</v>
      </c>
      <c r="C6" s="10">
        <v>0.72</v>
      </c>
      <c r="D6" s="10">
        <v>0.72</v>
      </c>
      <c r="E6" t="s">
        <v>236</v>
      </c>
    </row>
    <row r="7" spans="1:5" x14ac:dyDescent="0.25">
      <c r="A7" t="s">
        <v>239</v>
      </c>
      <c r="B7" t="s">
        <v>240</v>
      </c>
      <c r="C7" s="10">
        <v>1.2</v>
      </c>
      <c r="D7" s="10">
        <v>1.2</v>
      </c>
      <c r="E7" t="s">
        <v>236</v>
      </c>
    </row>
    <row r="8" spans="1:5" x14ac:dyDescent="0.25">
      <c r="A8" t="s">
        <v>239</v>
      </c>
      <c r="B8" t="s">
        <v>241</v>
      </c>
      <c r="C8" s="10">
        <v>1.2</v>
      </c>
      <c r="D8" s="10">
        <v>1.2</v>
      </c>
      <c r="E8" t="s">
        <v>236</v>
      </c>
    </row>
    <row r="9" spans="1:5" x14ac:dyDescent="0.25">
      <c r="A9" t="s">
        <v>239</v>
      </c>
      <c r="B9" t="s">
        <v>242</v>
      </c>
      <c r="C9" s="10">
        <v>1.2</v>
      </c>
      <c r="D9" s="10">
        <v>1.2</v>
      </c>
      <c r="E9" t="s">
        <v>236</v>
      </c>
    </row>
    <row r="10" spans="1:5" x14ac:dyDescent="0.25">
      <c r="A10" t="s">
        <v>237</v>
      </c>
      <c r="B10" t="s">
        <v>243</v>
      </c>
      <c r="C10" s="10">
        <v>0.72</v>
      </c>
      <c r="D10" s="10">
        <v>0.72</v>
      </c>
      <c r="E10" t="s">
        <v>236</v>
      </c>
    </row>
    <row r="11" spans="1:5" x14ac:dyDescent="0.25">
      <c r="A11" t="s">
        <v>244</v>
      </c>
      <c r="B11" t="s">
        <v>245</v>
      </c>
      <c r="C11" s="10">
        <v>3.76</v>
      </c>
      <c r="D11" s="10">
        <v>1.74</v>
      </c>
      <c r="E11" t="s">
        <v>236</v>
      </c>
    </row>
    <row r="12" spans="1:5" x14ac:dyDescent="0.25">
      <c r="A12" t="s">
        <v>246</v>
      </c>
      <c r="B12" t="s">
        <v>247</v>
      </c>
      <c r="C12" s="10">
        <v>1.2</v>
      </c>
      <c r="D12" s="10">
        <v>1.2</v>
      </c>
      <c r="E12" t="s">
        <v>236</v>
      </c>
    </row>
    <row r="13" spans="1:5" x14ac:dyDescent="0.25">
      <c r="A13" t="s">
        <v>239</v>
      </c>
      <c r="B13" t="s">
        <v>248</v>
      </c>
      <c r="C13" s="10">
        <v>1.2</v>
      </c>
      <c r="D13" s="10">
        <v>1.2</v>
      </c>
      <c r="E13" t="s">
        <v>236</v>
      </c>
    </row>
    <row r="14" spans="1:5" x14ac:dyDescent="0.25">
      <c r="A14" t="s">
        <v>239</v>
      </c>
      <c r="B14" t="s">
        <v>249</v>
      </c>
      <c r="C14" s="10">
        <v>1.2</v>
      </c>
      <c r="D14" s="10">
        <v>1.2</v>
      </c>
      <c r="E14" t="s">
        <v>236</v>
      </c>
    </row>
    <row r="15" spans="1:5" x14ac:dyDescent="0.25">
      <c r="A15" t="s">
        <v>244</v>
      </c>
      <c r="B15" t="s">
        <v>250</v>
      </c>
      <c r="C15" s="10">
        <v>3.76</v>
      </c>
      <c r="D15" s="10">
        <v>1.74</v>
      </c>
      <c r="E15" t="s">
        <v>236</v>
      </c>
    </row>
    <row r="16" spans="1:5" x14ac:dyDescent="0.25">
      <c r="A16" t="s">
        <v>234</v>
      </c>
      <c r="B16" t="s">
        <v>251</v>
      </c>
      <c r="C16" s="10">
        <v>0.72</v>
      </c>
      <c r="D16" s="10">
        <v>0.72</v>
      </c>
      <c r="E16" t="s">
        <v>236</v>
      </c>
    </row>
    <row r="17" spans="1:5" x14ac:dyDescent="0.25">
      <c r="A17" t="s">
        <v>237</v>
      </c>
      <c r="B17" t="s">
        <v>252</v>
      </c>
      <c r="C17" s="10">
        <v>0.72</v>
      </c>
      <c r="D17" s="10">
        <v>0.72</v>
      </c>
      <c r="E17" t="s">
        <v>236</v>
      </c>
    </row>
    <row r="18" spans="1:5" x14ac:dyDescent="0.25">
      <c r="A18" t="s">
        <v>237</v>
      </c>
      <c r="B18" t="s">
        <v>253</v>
      </c>
      <c r="C18" s="10">
        <v>0.72</v>
      </c>
      <c r="D18" s="10">
        <v>0.72</v>
      </c>
      <c r="E18" t="s">
        <v>236</v>
      </c>
    </row>
    <row r="19" spans="1:5" x14ac:dyDescent="0.25">
      <c r="A19" t="s">
        <v>244</v>
      </c>
      <c r="B19" t="s">
        <v>254</v>
      </c>
      <c r="C19" s="10">
        <v>3.76</v>
      </c>
      <c r="D19" s="10">
        <v>1.74</v>
      </c>
      <c r="E19" t="s">
        <v>236</v>
      </c>
    </row>
    <row r="20" spans="1:5" x14ac:dyDescent="0.25">
      <c r="A20" t="s">
        <v>239</v>
      </c>
      <c r="B20" t="s">
        <v>255</v>
      </c>
      <c r="C20" s="10">
        <v>1.2</v>
      </c>
      <c r="D20" s="10">
        <v>1.2</v>
      </c>
      <c r="E20" t="s">
        <v>236</v>
      </c>
    </row>
    <row r="21" spans="1:5" x14ac:dyDescent="0.25">
      <c r="A21" t="s">
        <v>239</v>
      </c>
      <c r="B21" t="s">
        <v>256</v>
      </c>
      <c r="C21" s="10">
        <v>1.2</v>
      </c>
      <c r="D21" s="10">
        <v>1.2</v>
      </c>
      <c r="E21" t="s">
        <v>236</v>
      </c>
    </row>
    <row r="22" spans="1:5" x14ac:dyDescent="0.25">
      <c r="A22" t="s">
        <v>239</v>
      </c>
      <c r="B22" t="s">
        <v>257</v>
      </c>
      <c r="C22" s="10">
        <v>1.2</v>
      </c>
      <c r="D22" s="10">
        <v>1.2</v>
      </c>
      <c r="E22" t="s">
        <v>236</v>
      </c>
    </row>
    <row r="23" spans="1:5" x14ac:dyDescent="0.25">
      <c r="A23" t="s">
        <v>239</v>
      </c>
      <c r="B23" t="s">
        <v>258</v>
      </c>
      <c r="C23" s="10">
        <v>1.2</v>
      </c>
      <c r="D23" s="10">
        <v>1.2</v>
      </c>
      <c r="E23" t="s">
        <v>236</v>
      </c>
    </row>
    <row r="24" spans="1:5" x14ac:dyDescent="0.25">
      <c r="A24" t="s">
        <v>239</v>
      </c>
      <c r="B24" t="s">
        <v>259</v>
      </c>
      <c r="C24" s="10">
        <v>1.2</v>
      </c>
      <c r="D24" s="10">
        <v>1.2</v>
      </c>
      <c r="E24" t="s">
        <v>236</v>
      </c>
    </row>
    <row r="25" spans="1:5" x14ac:dyDescent="0.25">
      <c r="A25" t="s">
        <v>239</v>
      </c>
      <c r="B25" t="s">
        <v>260</v>
      </c>
      <c r="C25" s="10">
        <v>1.2</v>
      </c>
      <c r="D25" s="10">
        <v>1.2</v>
      </c>
      <c r="E25" t="s">
        <v>236</v>
      </c>
    </row>
    <row r="26" spans="1:5" x14ac:dyDescent="0.25">
      <c r="A26" t="s">
        <v>239</v>
      </c>
      <c r="B26" t="s">
        <v>261</v>
      </c>
      <c r="C26" s="10">
        <v>1.2</v>
      </c>
      <c r="D26" s="10">
        <v>1.2</v>
      </c>
      <c r="E26" t="s">
        <v>236</v>
      </c>
    </row>
    <row r="27" spans="1:5" x14ac:dyDescent="0.25">
      <c r="A27" t="s">
        <v>239</v>
      </c>
      <c r="B27" t="s">
        <v>262</v>
      </c>
      <c r="C27" s="10">
        <v>1.2</v>
      </c>
      <c r="D27" s="10">
        <v>1.2</v>
      </c>
      <c r="E27" t="s">
        <v>236</v>
      </c>
    </row>
    <row r="28" spans="1:5" x14ac:dyDescent="0.25">
      <c r="A28" t="s">
        <v>239</v>
      </c>
      <c r="B28" t="s">
        <v>263</v>
      </c>
      <c r="C28" s="10">
        <v>1.2</v>
      </c>
      <c r="D28" s="10">
        <v>1.2</v>
      </c>
      <c r="E28" t="s">
        <v>236</v>
      </c>
    </row>
    <row r="29" spans="1:5" x14ac:dyDescent="0.25">
      <c r="A29" t="s">
        <v>246</v>
      </c>
      <c r="B29" t="s">
        <v>264</v>
      </c>
      <c r="C29" s="10">
        <v>1.2</v>
      </c>
      <c r="D29" s="10">
        <v>1.2</v>
      </c>
      <c r="E29" t="s">
        <v>236</v>
      </c>
    </row>
    <row r="30" spans="1:5" x14ac:dyDescent="0.25">
      <c r="A30" t="s">
        <v>246</v>
      </c>
      <c r="B30" t="s">
        <v>265</v>
      </c>
      <c r="C30" s="10">
        <v>1.2</v>
      </c>
      <c r="D30" s="10">
        <v>1.2</v>
      </c>
      <c r="E30" t="s">
        <v>236</v>
      </c>
    </row>
    <row r="31" spans="1:5" x14ac:dyDescent="0.25">
      <c r="A31" t="s">
        <v>239</v>
      </c>
      <c r="B31" t="s">
        <v>266</v>
      </c>
      <c r="C31" s="10">
        <v>1.2</v>
      </c>
      <c r="D31" s="10">
        <v>1.2</v>
      </c>
      <c r="E31" t="s">
        <v>236</v>
      </c>
    </row>
    <row r="32" spans="1:5" x14ac:dyDescent="0.25">
      <c r="A32" t="s">
        <v>267</v>
      </c>
      <c r="B32" t="s">
        <v>268</v>
      </c>
      <c r="C32" s="33">
        <v>0.012</v>
      </c>
      <c r="D32" s="33">
        <v>0.012</v>
      </c>
      <c r="E32" t="s">
        <v>269</v>
      </c>
    </row>
    <row r="33" spans="1:5" x14ac:dyDescent="0.25">
      <c r="A33" t="s">
        <v>239</v>
      </c>
      <c r="B33" t="s">
        <v>270</v>
      </c>
      <c r="C33" s="10">
        <v>1.2</v>
      </c>
      <c r="D33" s="10">
        <v>1.2</v>
      </c>
      <c r="E33" t="s">
        <v>236</v>
      </c>
    </row>
    <row r="34" spans="1:5" x14ac:dyDescent="0.25">
      <c r="A34" t="s">
        <v>244</v>
      </c>
      <c r="B34" t="s">
        <v>271</v>
      </c>
      <c r="C34" s="10">
        <v>3.76</v>
      </c>
      <c r="D34" s="10">
        <v>1.74</v>
      </c>
      <c r="E34" t="s">
        <v>236</v>
      </c>
    </row>
    <row r="35" spans="1:5" x14ac:dyDescent="0.25">
      <c r="A35" t="s">
        <v>159</v>
      </c>
      <c r="B35" t="s">
        <v>272</v>
      </c>
      <c r="C35" s="10">
        <v>0.72</v>
      </c>
      <c r="D35" s="10">
        <v>0.72</v>
      </c>
      <c r="E35" t="s">
        <v>236</v>
      </c>
    </row>
    <row r="36" spans="1:5" x14ac:dyDescent="0.25">
      <c r="A36" t="s">
        <v>237</v>
      </c>
      <c r="B36" t="s">
        <v>273</v>
      </c>
      <c r="C36" s="10">
        <v>0.72</v>
      </c>
      <c r="D36" s="10">
        <v>0.72</v>
      </c>
      <c r="E36" t="s">
        <v>236</v>
      </c>
    </row>
    <row r="37" spans="1:5" x14ac:dyDescent="0.25">
      <c r="A37" t="s">
        <v>239</v>
      </c>
      <c r="B37" t="s">
        <v>274</v>
      </c>
      <c r="C37" s="10">
        <v>1.2</v>
      </c>
      <c r="D37" s="10">
        <v>1.2</v>
      </c>
      <c r="E37" t="s">
        <v>236</v>
      </c>
    </row>
    <row r="38" spans="1:5" x14ac:dyDescent="0.25">
      <c r="A38" t="s">
        <v>267</v>
      </c>
      <c r="B38" t="s">
        <v>275</v>
      </c>
      <c r="C38" s="33">
        <v>0.012</v>
      </c>
      <c r="D38" s="33">
        <v>0.012</v>
      </c>
      <c r="E38" t="s">
        <v>269</v>
      </c>
    </row>
    <row r="39" spans="1:5" x14ac:dyDescent="0.25">
      <c r="A39" t="s">
        <v>239</v>
      </c>
      <c r="B39" t="s">
        <v>276</v>
      </c>
      <c r="C39" s="10">
        <v>1.2</v>
      </c>
      <c r="D39" s="10">
        <v>1.2</v>
      </c>
      <c r="E39" t="s">
        <v>236</v>
      </c>
    </row>
    <row r="40" spans="1:5" x14ac:dyDescent="0.25">
      <c r="A40" t="s">
        <v>277</v>
      </c>
      <c r="B40" t="s">
        <v>278</v>
      </c>
      <c r="C40" s="10">
        <v>1.82</v>
      </c>
      <c r="D40" s="10">
        <v>0.72</v>
      </c>
      <c r="E40" t="s">
        <v>236</v>
      </c>
    </row>
    <row r="41" spans="1:5" x14ac:dyDescent="0.25">
      <c r="A41" t="s">
        <v>279</v>
      </c>
      <c r="B41" t="s">
        <v>280</v>
      </c>
      <c r="C41" s="10">
        <v>0.8</v>
      </c>
      <c r="D41" s="10">
        <v>0.8</v>
      </c>
      <c r="E41" t="s">
        <v>236</v>
      </c>
    </row>
    <row r="42" spans="1:5" x14ac:dyDescent="0.25">
      <c r="A42" t="s">
        <v>281</v>
      </c>
      <c r="B42" t="s">
        <v>282</v>
      </c>
      <c r="C42" s="10">
        <v>0.72</v>
      </c>
      <c r="D42" s="10">
        <v>0.72</v>
      </c>
      <c r="E42" t="s">
        <v>236</v>
      </c>
    </row>
    <row r="43" spans="1:5" x14ac:dyDescent="0.25">
      <c r="A43" t="s">
        <v>244</v>
      </c>
      <c r="B43" t="s">
        <v>283</v>
      </c>
      <c r="C43" s="10">
        <v>3.76</v>
      </c>
      <c r="D43" s="10">
        <v>1.74</v>
      </c>
      <c r="E43" t="s">
        <v>236</v>
      </c>
    </row>
    <row r="44" spans="1:5" x14ac:dyDescent="0.25">
      <c r="A44" t="s">
        <v>239</v>
      </c>
      <c r="B44" t="s">
        <v>284</v>
      </c>
      <c r="C44" s="10">
        <v>1.2</v>
      </c>
      <c r="D44" s="10">
        <v>1.2</v>
      </c>
      <c r="E44" t="s">
        <v>236</v>
      </c>
    </row>
    <row r="45" spans="1:5" x14ac:dyDescent="0.25">
      <c r="A45" t="s">
        <v>239</v>
      </c>
      <c r="B45" t="s">
        <v>285</v>
      </c>
      <c r="C45" s="10">
        <v>1.2</v>
      </c>
      <c r="D45" s="10">
        <v>1.2</v>
      </c>
      <c r="E45" t="s">
        <v>236</v>
      </c>
    </row>
    <row r="46" spans="1:5" x14ac:dyDescent="0.25">
      <c r="A46" t="s">
        <v>246</v>
      </c>
      <c r="B46" t="s">
        <v>286</v>
      </c>
      <c r="C46" s="10">
        <v>1.2</v>
      </c>
      <c r="D46" s="10">
        <v>1.2</v>
      </c>
      <c r="E46" t="s">
        <v>236</v>
      </c>
    </row>
    <row r="47" spans="1:5" x14ac:dyDescent="0.25">
      <c r="A47" t="s">
        <v>239</v>
      </c>
      <c r="B47" t="s">
        <v>287</v>
      </c>
      <c r="C47" s="10">
        <v>1.2</v>
      </c>
      <c r="D47" s="10">
        <v>1.2</v>
      </c>
      <c r="E47" t="s">
        <v>236</v>
      </c>
    </row>
    <row r="48" spans="1:5" x14ac:dyDescent="0.25">
      <c r="A48" t="s">
        <v>239</v>
      </c>
      <c r="B48" t="s">
        <v>288</v>
      </c>
      <c r="C48" s="10">
        <v>1.2</v>
      </c>
      <c r="D48" s="10">
        <v>1.2</v>
      </c>
      <c r="E48" t="s">
        <v>236</v>
      </c>
    </row>
    <row r="49" spans="1:5" x14ac:dyDescent="0.25">
      <c r="A49" t="s">
        <v>239</v>
      </c>
      <c r="B49" t="s">
        <v>289</v>
      </c>
      <c r="C49" s="10">
        <v>1.2</v>
      </c>
      <c r="D49" s="10">
        <v>1.2</v>
      </c>
      <c r="E49" t="s">
        <v>236</v>
      </c>
    </row>
    <row r="50" spans="1:5" x14ac:dyDescent="0.25">
      <c r="A50" t="s">
        <v>239</v>
      </c>
      <c r="B50" t="s">
        <v>290</v>
      </c>
      <c r="C50" s="10">
        <v>1.2</v>
      </c>
      <c r="D50" s="10">
        <v>1.2</v>
      </c>
      <c r="E50" t="s">
        <v>236</v>
      </c>
    </row>
    <row r="51" spans="1:5" x14ac:dyDescent="0.25">
      <c r="A51" t="s">
        <v>239</v>
      </c>
      <c r="B51" t="s">
        <v>291</v>
      </c>
      <c r="C51" s="10">
        <v>1.2</v>
      </c>
      <c r="D51" s="10">
        <v>1.2</v>
      </c>
      <c r="E51" t="s">
        <v>236</v>
      </c>
    </row>
    <row r="52" spans="1:5" x14ac:dyDescent="0.25">
      <c r="A52" t="s">
        <v>239</v>
      </c>
      <c r="B52" t="s">
        <v>292</v>
      </c>
      <c r="C52" s="10">
        <v>1.2</v>
      </c>
      <c r="D52" s="10">
        <v>1.2</v>
      </c>
      <c r="E52" t="s">
        <v>236</v>
      </c>
    </row>
    <row r="53" spans="1:5" x14ac:dyDescent="0.25">
      <c r="A53" t="s">
        <v>239</v>
      </c>
      <c r="B53" t="s">
        <v>293</v>
      </c>
      <c r="C53" s="10">
        <v>1.2</v>
      </c>
      <c r="D53" s="10">
        <v>1.2</v>
      </c>
      <c r="E53" t="s">
        <v>236</v>
      </c>
    </row>
    <row r="54" spans="1:5" x14ac:dyDescent="0.25">
      <c r="A54" t="s">
        <v>239</v>
      </c>
      <c r="B54" t="s">
        <v>294</v>
      </c>
      <c r="C54" s="10">
        <v>1.2</v>
      </c>
      <c r="D54" s="10">
        <v>1.2</v>
      </c>
      <c r="E54" t="s">
        <v>236</v>
      </c>
    </row>
    <row r="55" spans="1:5" x14ac:dyDescent="0.25">
      <c r="A55" t="s">
        <v>239</v>
      </c>
      <c r="B55" t="s">
        <v>295</v>
      </c>
      <c r="C55" s="10">
        <v>1.2</v>
      </c>
      <c r="D55" s="10">
        <v>1.2</v>
      </c>
      <c r="E55" t="s">
        <v>236</v>
      </c>
    </row>
    <row r="56" spans="1:5" x14ac:dyDescent="0.25">
      <c r="A56" t="s">
        <v>239</v>
      </c>
      <c r="B56" t="s">
        <v>296</v>
      </c>
      <c r="C56" s="10">
        <v>1.2</v>
      </c>
      <c r="D56" s="10">
        <v>1.2</v>
      </c>
      <c r="E56" t="s">
        <v>236</v>
      </c>
    </row>
    <row r="57" spans="1:5" x14ac:dyDescent="0.25">
      <c r="A57" t="s">
        <v>159</v>
      </c>
      <c r="B57" t="s">
        <v>297</v>
      </c>
      <c r="C57" s="10">
        <v>0.72</v>
      </c>
      <c r="D57" s="10">
        <v>0.72</v>
      </c>
      <c r="E57" t="s">
        <v>236</v>
      </c>
    </row>
    <row r="58" spans="1:5" x14ac:dyDescent="0.25">
      <c r="A58" t="s">
        <v>267</v>
      </c>
      <c r="B58" t="s">
        <v>298</v>
      </c>
      <c r="C58" s="33">
        <v>0.012</v>
      </c>
      <c r="D58" s="33">
        <v>0.012</v>
      </c>
      <c r="E58" t="s">
        <v>269</v>
      </c>
    </row>
    <row r="59" spans="1:5" x14ac:dyDescent="0.25">
      <c r="A59" t="s">
        <v>267</v>
      </c>
      <c r="B59" t="s">
        <v>299</v>
      </c>
      <c r="C59" s="33">
        <v>0.012</v>
      </c>
      <c r="D59" s="33">
        <v>0.012</v>
      </c>
      <c r="E59" t="s">
        <v>269</v>
      </c>
    </row>
    <row r="60" spans="1:5" x14ac:dyDescent="0.25">
      <c r="A60" t="s">
        <v>300</v>
      </c>
      <c r="B60" t="s">
        <v>301</v>
      </c>
      <c r="C60" s="10">
        <v>1.12</v>
      </c>
      <c r="D60" s="10">
        <v>1.12</v>
      </c>
      <c r="E60" t="s">
        <v>236</v>
      </c>
    </row>
    <row r="61" spans="1:5" x14ac:dyDescent="0.25">
      <c r="A61" t="s">
        <v>300</v>
      </c>
      <c r="B61" t="s">
        <v>302</v>
      </c>
      <c r="C61" s="10">
        <v>1.12</v>
      </c>
      <c r="D61" s="10">
        <v>1.12</v>
      </c>
      <c r="E61" t="s">
        <v>236</v>
      </c>
    </row>
    <row r="62" spans="1:5" x14ac:dyDescent="0.25">
      <c r="A62" t="s">
        <v>300</v>
      </c>
      <c r="B62" t="s">
        <v>303</v>
      </c>
      <c r="C62" s="10">
        <v>1.12</v>
      </c>
      <c r="D62" s="10">
        <v>1.12</v>
      </c>
      <c r="E62" t="s">
        <v>236</v>
      </c>
    </row>
    <row r="63" spans="1:5" x14ac:dyDescent="0.25">
      <c r="A63" t="s">
        <v>300</v>
      </c>
      <c r="B63" t="s">
        <v>304</v>
      </c>
      <c r="C63" s="10">
        <v>1.12</v>
      </c>
      <c r="D63" s="10">
        <v>1.12</v>
      </c>
      <c r="E63" t="s">
        <v>236</v>
      </c>
    </row>
    <row r="64" spans="1:5" x14ac:dyDescent="0.25">
      <c r="A64" t="s">
        <v>300</v>
      </c>
      <c r="B64" t="s">
        <v>305</v>
      </c>
      <c r="C64" s="10">
        <v>1.12</v>
      </c>
      <c r="D64" s="10">
        <v>1.12</v>
      </c>
      <c r="E64" t="s">
        <v>236</v>
      </c>
    </row>
    <row r="65" spans="1:5" x14ac:dyDescent="0.25">
      <c r="A65" t="s">
        <v>300</v>
      </c>
      <c r="B65" t="s">
        <v>306</v>
      </c>
      <c r="C65" s="10">
        <v>1.12</v>
      </c>
      <c r="D65" s="10">
        <v>1.12</v>
      </c>
      <c r="E65" t="s">
        <v>236</v>
      </c>
    </row>
    <row r="66" spans="1:5" x14ac:dyDescent="0.25">
      <c r="A66" t="s">
        <v>300</v>
      </c>
      <c r="B66" t="s">
        <v>307</v>
      </c>
      <c r="C66" s="10">
        <v>1.12</v>
      </c>
      <c r="D66" s="10">
        <v>1.12</v>
      </c>
      <c r="E66" t="s">
        <v>236</v>
      </c>
    </row>
    <row r="67" spans="1:5" x14ac:dyDescent="0.25">
      <c r="A67" t="s">
        <v>300</v>
      </c>
      <c r="B67" t="s">
        <v>308</v>
      </c>
      <c r="C67" s="10">
        <v>1.12</v>
      </c>
      <c r="D67" s="10">
        <v>1.12</v>
      </c>
      <c r="E67" t="s">
        <v>236</v>
      </c>
    </row>
    <row r="68" spans="1:5" x14ac:dyDescent="0.25">
      <c r="A68" t="s">
        <v>300</v>
      </c>
      <c r="B68" t="s">
        <v>309</v>
      </c>
      <c r="C68" s="10">
        <v>1.12</v>
      </c>
      <c r="D68" s="10">
        <v>1.12</v>
      </c>
      <c r="E68" t="s">
        <v>236</v>
      </c>
    </row>
    <row r="69" spans="1:5" x14ac:dyDescent="0.25">
      <c r="A69" t="s">
        <v>300</v>
      </c>
      <c r="B69" t="s">
        <v>310</v>
      </c>
      <c r="C69" s="10">
        <v>1.12</v>
      </c>
      <c r="D69" s="10">
        <v>1.12</v>
      </c>
      <c r="E69" t="s">
        <v>236</v>
      </c>
    </row>
    <row r="70" spans="1:5" x14ac:dyDescent="0.25">
      <c r="A70" t="s">
        <v>300</v>
      </c>
      <c r="B70" t="s">
        <v>311</v>
      </c>
      <c r="C70" s="10">
        <v>1.12</v>
      </c>
      <c r="D70" s="10">
        <v>1.12</v>
      </c>
      <c r="E70" t="s">
        <v>236</v>
      </c>
    </row>
    <row r="71" spans="1:5" x14ac:dyDescent="0.25">
      <c r="A71" t="s">
        <v>300</v>
      </c>
      <c r="B71" t="s">
        <v>312</v>
      </c>
      <c r="C71" s="10">
        <v>1.12</v>
      </c>
      <c r="D71" s="10">
        <v>1.12</v>
      </c>
      <c r="E71" t="s">
        <v>236</v>
      </c>
    </row>
    <row r="72" spans="1:5" x14ac:dyDescent="0.25">
      <c r="A72" t="s">
        <v>300</v>
      </c>
      <c r="B72" t="s">
        <v>313</v>
      </c>
      <c r="C72" s="10">
        <v>1.12</v>
      </c>
      <c r="D72" s="10">
        <v>1.12</v>
      </c>
      <c r="E72" t="s">
        <v>236</v>
      </c>
    </row>
    <row r="73" spans="1:5" x14ac:dyDescent="0.25">
      <c r="A73" t="s">
        <v>300</v>
      </c>
      <c r="B73" t="s">
        <v>314</v>
      </c>
      <c r="C73" s="10">
        <v>1.12</v>
      </c>
      <c r="D73" s="10">
        <v>1.12</v>
      </c>
      <c r="E73" t="s">
        <v>236</v>
      </c>
    </row>
    <row r="74" spans="1:5" x14ac:dyDescent="0.25">
      <c r="A74" t="s">
        <v>315</v>
      </c>
      <c r="B74" t="s">
        <v>316</v>
      </c>
      <c r="C74" s="10">
        <v>0</v>
      </c>
      <c r="D74" s="10">
        <v>0.8</v>
      </c>
      <c r="E74" t="s">
        <v>236</v>
      </c>
    </row>
    <row r="75" spans="1:5" x14ac:dyDescent="0.25">
      <c r="A75" t="s">
        <v>315</v>
      </c>
      <c r="B75" t="s">
        <v>317</v>
      </c>
      <c r="C75" s="10">
        <v>0</v>
      </c>
      <c r="D75" s="10">
        <v>0.8</v>
      </c>
      <c r="E75" t="s">
        <v>236</v>
      </c>
    </row>
    <row r="76" spans="1:5" x14ac:dyDescent="0.25">
      <c r="A76" t="s">
        <v>315</v>
      </c>
      <c r="B76" t="s">
        <v>318</v>
      </c>
      <c r="C76" s="10">
        <v>0</v>
      </c>
      <c r="D76" s="10">
        <v>0.8</v>
      </c>
      <c r="E76" t="s">
        <v>236</v>
      </c>
    </row>
    <row r="77" spans="1:5" x14ac:dyDescent="0.25">
      <c r="A77" t="s">
        <v>281</v>
      </c>
      <c r="B77" t="s">
        <v>319</v>
      </c>
      <c r="C77" s="10">
        <v>0.72</v>
      </c>
      <c r="D77" s="10">
        <v>0.72</v>
      </c>
      <c r="E77" t="s">
        <v>236</v>
      </c>
    </row>
    <row r="78" spans="1:5" x14ac:dyDescent="0.25">
      <c r="A78" t="s">
        <v>281</v>
      </c>
      <c r="B78" t="s">
        <v>320</v>
      </c>
      <c r="C78" s="10">
        <v>0.72</v>
      </c>
      <c r="D78" s="10">
        <v>0.72</v>
      </c>
      <c r="E78" t="s">
        <v>236</v>
      </c>
    </row>
    <row r="79" spans="1:5" x14ac:dyDescent="0.25">
      <c r="A79" t="s">
        <v>281</v>
      </c>
      <c r="B79" t="s">
        <v>321</v>
      </c>
      <c r="C79" s="10">
        <v>0.72</v>
      </c>
      <c r="D79" s="10">
        <v>0.72</v>
      </c>
      <c r="E79" t="s">
        <v>236</v>
      </c>
    </row>
    <row r="80" spans="1:5" x14ac:dyDescent="0.25">
      <c r="A80" t="s">
        <v>281</v>
      </c>
      <c r="B80" t="s">
        <v>322</v>
      </c>
      <c r="C80" s="10">
        <v>0.72</v>
      </c>
      <c r="D80" s="10">
        <v>0.72</v>
      </c>
      <c r="E80" t="s">
        <v>236</v>
      </c>
    </row>
    <row r="81" spans="1:5" x14ac:dyDescent="0.25">
      <c r="A81" t="s">
        <v>281</v>
      </c>
      <c r="B81" t="s">
        <v>323</v>
      </c>
      <c r="C81" s="10">
        <v>0.72</v>
      </c>
      <c r="D81" s="10">
        <v>0.72</v>
      </c>
      <c r="E81" t="s">
        <v>236</v>
      </c>
    </row>
    <row r="82" spans="1:5" x14ac:dyDescent="0.25">
      <c r="A82" t="s">
        <v>281</v>
      </c>
      <c r="B82" t="s">
        <v>324</v>
      </c>
      <c r="C82" s="10">
        <v>0.72</v>
      </c>
      <c r="D82" s="10">
        <v>0.72</v>
      </c>
      <c r="E82" t="s">
        <v>236</v>
      </c>
    </row>
    <row r="83" spans="1:5" x14ac:dyDescent="0.25">
      <c r="A83" t="s">
        <v>281</v>
      </c>
      <c r="B83" t="s">
        <v>325</v>
      </c>
      <c r="C83" s="10">
        <v>0.72</v>
      </c>
      <c r="D83" s="10">
        <v>0.72</v>
      </c>
      <c r="E83" t="s">
        <v>236</v>
      </c>
    </row>
    <row r="84" spans="1:5" x14ac:dyDescent="0.25">
      <c r="A84" t="s">
        <v>281</v>
      </c>
      <c r="B84" t="s">
        <v>326</v>
      </c>
      <c r="C84" s="10">
        <v>0.72</v>
      </c>
      <c r="D84" s="10">
        <v>0.72</v>
      </c>
      <c r="E84" t="s">
        <v>236</v>
      </c>
    </row>
    <row r="85" spans="1:5" x14ac:dyDescent="0.25">
      <c r="A85" t="s">
        <v>281</v>
      </c>
      <c r="B85" t="s">
        <v>327</v>
      </c>
      <c r="C85" s="10">
        <v>0.72</v>
      </c>
      <c r="D85" s="10">
        <v>0.72</v>
      </c>
      <c r="E85" t="s">
        <v>236</v>
      </c>
    </row>
    <row r="86" spans="1:5" x14ac:dyDescent="0.25">
      <c r="A86" t="s">
        <v>281</v>
      </c>
      <c r="B86" t="s">
        <v>328</v>
      </c>
      <c r="C86" s="10">
        <v>0.72</v>
      </c>
      <c r="D86" s="10">
        <v>0.72</v>
      </c>
      <c r="E86" t="s">
        <v>236</v>
      </c>
    </row>
    <row r="87" spans="1:5" x14ac:dyDescent="0.25">
      <c r="A87" t="s">
        <v>281</v>
      </c>
      <c r="B87" t="s">
        <v>329</v>
      </c>
      <c r="C87" s="10">
        <v>0.72</v>
      </c>
      <c r="D87" s="10">
        <v>0.72</v>
      </c>
      <c r="E87" t="s">
        <v>236</v>
      </c>
    </row>
    <row r="88" spans="1:5" x14ac:dyDescent="0.25">
      <c r="A88" t="s">
        <v>281</v>
      </c>
      <c r="B88" t="s">
        <v>330</v>
      </c>
      <c r="C88" s="10">
        <v>0.72</v>
      </c>
      <c r="D88" s="10">
        <v>0.72</v>
      </c>
      <c r="E88" t="s">
        <v>236</v>
      </c>
    </row>
    <row r="89" spans="1:5" x14ac:dyDescent="0.25">
      <c r="A89" t="s">
        <v>281</v>
      </c>
      <c r="B89" t="s">
        <v>331</v>
      </c>
      <c r="C89" s="10">
        <v>0.72</v>
      </c>
      <c r="D89" s="10">
        <v>0.72</v>
      </c>
      <c r="E89" t="s">
        <v>236</v>
      </c>
    </row>
    <row r="90" spans="1:5" x14ac:dyDescent="0.25">
      <c r="A90" t="s">
        <v>281</v>
      </c>
      <c r="B90" t="s">
        <v>332</v>
      </c>
      <c r="C90" s="10">
        <v>0.72</v>
      </c>
      <c r="D90" s="10">
        <v>0.72</v>
      </c>
      <c r="E90" t="s">
        <v>236</v>
      </c>
    </row>
    <row r="91" spans="1:5" x14ac:dyDescent="0.25">
      <c r="A91" t="s">
        <v>281</v>
      </c>
      <c r="B91" t="s">
        <v>333</v>
      </c>
      <c r="C91" s="10">
        <v>0.72</v>
      </c>
      <c r="D91" s="10">
        <v>0.72</v>
      </c>
      <c r="E91" t="s">
        <v>236</v>
      </c>
    </row>
    <row r="92" spans="1:5" x14ac:dyDescent="0.25">
      <c r="A92" t="s">
        <v>281</v>
      </c>
      <c r="B92" t="s">
        <v>334</v>
      </c>
      <c r="C92" s="10">
        <v>0.72</v>
      </c>
      <c r="D92" s="10">
        <v>0.72</v>
      </c>
      <c r="E92" t="s">
        <v>236</v>
      </c>
    </row>
    <row r="93" spans="1:5" x14ac:dyDescent="0.25">
      <c r="A93" t="s">
        <v>281</v>
      </c>
      <c r="B93" t="s">
        <v>335</v>
      </c>
      <c r="C93" s="10">
        <v>0.72</v>
      </c>
      <c r="D93" s="10">
        <v>0.72</v>
      </c>
      <c r="E93" t="s">
        <v>236</v>
      </c>
    </row>
    <row r="94" spans="1:5" x14ac:dyDescent="0.25">
      <c r="A94" t="s">
        <v>281</v>
      </c>
      <c r="B94" t="s">
        <v>336</v>
      </c>
      <c r="C94" s="10">
        <v>0.72</v>
      </c>
      <c r="D94" s="10">
        <v>0.72</v>
      </c>
      <c r="E94" t="s">
        <v>236</v>
      </c>
    </row>
    <row r="95" spans="1:5" x14ac:dyDescent="0.25">
      <c r="A95" t="s">
        <v>281</v>
      </c>
      <c r="B95" t="s">
        <v>337</v>
      </c>
      <c r="C95" s="10">
        <v>0.72</v>
      </c>
      <c r="D95" s="10">
        <v>0.72</v>
      </c>
      <c r="E95" t="s">
        <v>236</v>
      </c>
    </row>
    <row r="96" spans="1:5" x14ac:dyDescent="0.25">
      <c r="A96" t="s">
        <v>281</v>
      </c>
      <c r="B96" t="s">
        <v>338</v>
      </c>
      <c r="C96" s="10">
        <v>0.72</v>
      </c>
      <c r="D96" s="10">
        <v>0.72</v>
      </c>
      <c r="E96" t="s">
        <v>236</v>
      </c>
    </row>
    <row r="97" spans="1:5" x14ac:dyDescent="0.25">
      <c r="A97" t="s">
        <v>281</v>
      </c>
      <c r="B97" t="s">
        <v>339</v>
      </c>
      <c r="C97" s="10">
        <v>0.72</v>
      </c>
      <c r="D97" s="10">
        <v>0.72</v>
      </c>
      <c r="E97" t="s">
        <v>236</v>
      </c>
    </row>
    <row r="98" spans="1:5" x14ac:dyDescent="0.25">
      <c r="A98" t="s">
        <v>281</v>
      </c>
      <c r="B98" t="s">
        <v>340</v>
      </c>
      <c r="C98" s="10">
        <v>0.72</v>
      </c>
      <c r="D98" s="10">
        <v>0.72</v>
      </c>
      <c r="E98" t="s">
        <v>236</v>
      </c>
    </row>
    <row r="99" spans="1:5" x14ac:dyDescent="0.25">
      <c r="A99" t="s">
        <v>281</v>
      </c>
      <c r="B99" t="s">
        <v>341</v>
      </c>
      <c r="C99" s="10">
        <v>0.72</v>
      </c>
      <c r="D99" s="10">
        <v>0.72</v>
      </c>
      <c r="E99" t="s">
        <v>236</v>
      </c>
    </row>
    <row r="100" spans="1:5" x14ac:dyDescent="0.25">
      <c r="A100" t="s">
        <v>281</v>
      </c>
      <c r="B100" t="s">
        <v>342</v>
      </c>
      <c r="C100" s="10">
        <v>0.72</v>
      </c>
      <c r="D100" s="10">
        <v>0.72</v>
      </c>
      <c r="E100" t="s">
        <v>236</v>
      </c>
    </row>
    <row r="101" spans="1:5" x14ac:dyDescent="0.25">
      <c r="A101" t="s">
        <v>281</v>
      </c>
      <c r="B101" t="s">
        <v>343</v>
      </c>
      <c r="C101" s="10">
        <v>0.72</v>
      </c>
      <c r="D101" s="10">
        <v>0.72</v>
      </c>
      <c r="E101" t="s">
        <v>236</v>
      </c>
    </row>
    <row r="102" spans="1:5" x14ac:dyDescent="0.25">
      <c r="A102" t="s">
        <v>281</v>
      </c>
      <c r="B102" t="s">
        <v>344</v>
      </c>
      <c r="C102" s="10">
        <v>0.72</v>
      </c>
      <c r="D102" s="10">
        <v>0.72</v>
      </c>
      <c r="E102" t="s">
        <v>236</v>
      </c>
    </row>
    <row r="103" spans="1:5" x14ac:dyDescent="0.25">
      <c r="A103" t="s">
        <v>281</v>
      </c>
      <c r="B103" t="s">
        <v>345</v>
      </c>
      <c r="C103" s="10">
        <v>0.72</v>
      </c>
      <c r="D103" s="10">
        <v>0.72</v>
      </c>
      <c r="E103" t="s">
        <v>236</v>
      </c>
    </row>
    <row r="104" spans="1:5" x14ac:dyDescent="0.25">
      <c r="A104" t="s">
        <v>281</v>
      </c>
      <c r="B104" t="s">
        <v>346</v>
      </c>
      <c r="C104" s="10">
        <v>0.72</v>
      </c>
      <c r="D104" s="10">
        <v>0.72</v>
      </c>
      <c r="E104" t="s">
        <v>236</v>
      </c>
    </row>
    <row r="105" spans="1:5" x14ac:dyDescent="0.25">
      <c r="A105" t="s">
        <v>281</v>
      </c>
      <c r="B105" t="s">
        <v>347</v>
      </c>
      <c r="C105" s="10">
        <v>0.72</v>
      </c>
      <c r="D105" s="10">
        <v>0.72</v>
      </c>
      <c r="E105" t="s">
        <v>236</v>
      </c>
    </row>
    <row r="106" spans="1:5" x14ac:dyDescent="0.25">
      <c r="A106" t="s">
        <v>281</v>
      </c>
      <c r="B106" t="s">
        <v>348</v>
      </c>
      <c r="C106" s="10">
        <v>0.72</v>
      </c>
      <c r="D106" s="10">
        <v>0.72</v>
      </c>
      <c r="E106" t="s">
        <v>236</v>
      </c>
    </row>
    <row r="107" spans="1:5" x14ac:dyDescent="0.25">
      <c r="A107" t="s">
        <v>281</v>
      </c>
      <c r="B107" t="s">
        <v>349</v>
      </c>
      <c r="C107" s="10">
        <v>0.72</v>
      </c>
      <c r="D107" s="10">
        <v>0.72</v>
      </c>
      <c r="E107" t="s">
        <v>236</v>
      </c>
    </row>
    <row r="108" spans="1:5" x14ac:dyDescent="0.25">
      <c r="A108" t="s">
        <v>281</v>
      </c>
      <c r="B108" t="s">
        <v>350</v>
      </c>
      <c r="C108" s="10">
        <v>0.72</v>
      </c>
      <c r="D108" s="10">
        <v>0.72</v>
      </c>
      <c r="E108" t="s">
        <v>236</v>
      </c>
    </row>
    <row r="109" spans="1:5" x14ac:dyDescent="0.25">
      <c r="A109" t="s">
        <v>281</v>
      </c>
      <c r="B109" t="s">
        <v>351</v>
      </c>
      <c r="C109" s="10">
        <v>0.72</v>
      </c>
      <c r="D109" s="10">
        <v>0.72</v>
      </c>
      <c r="E109" t="s">
        <v>236</v>
      </c>
    </row>
    <row r="110" spans="1:5" x14ac:dyDescent="0.25">
      <c r="A110" t="s">
        <v>281</v>
      </c>
      <c r="B110" t="s">
        <v>352</v>
      </c>
      <c r="C110" s="10">
        <v>0.72</v>
      </c>
      <c r="D110" s="10">
        <v>0.72</v>
      </c>
      <c r="E110" t="s">
        <v>236</v>
      </c>
    </row>
    <row r="111" spans="1:5" x14ac:dyDescent="0.25">
      <c r="A111" t="s">
        <v>281</v>
      </c>
      <c r="B111" t="s">
        <v>353</v>
      </c>
      <c r="C111" s="10">
        <v>0.72</v>
      </c>
      <c r="D111" s="10">
        <v>0.72</v>
      </c>
      <c r="E111" t="s">
        <v>236</v>
      </c>
    </row>
    <row r="112" spans="1:5" x14ac:dyDescent="0.25">
      <c r="A112" t="s">
        <v>244</v>
      </c>
      <c r="B112" t="s">
        <v>354</v>
      </c>
      <c r="C112" s="10">
        <v>3.76</v>
      </c>
      <c r="D112" s="10">
        <v>1.74</v>
      </c>
      <c r="E112" t="s">
        <v>236</v>
      </c>
    </row>
    <row r="113" spans="1:5" x14ac:dyDescent="0.25">
      <c r="A113" t="s">
        <v>244</v>
      </c>
      <c r="B113" t="s">
        <v>355</v>
      </c>
      <c r="C113" s="10">
        <v>3.76</v>
      </c>
      <c r="D113" s="10">
        <v>1.74</v>
      </c>
      <c r="E113" t="s">
        <v>236</v>
      </c>
    </row>
    <row r="114" spans="1:5" x14ac:dyDescent="0.25">
      <c r="A114" t="s">
        <v>244</v>
      </c>
      <c r="B114" t="s">
        <v>356</v>
      </c>
      <c r="C114" s="10">
        <v>3.76</v>
      </c>
      <c r="D114" s="10">
        <v>1.74</v>
      </c>
      <c r="E114" t="s">
        <v>236</v>
      </c>
    </row>
    <row r="115" spans="1:5" x14ac:dyDescent="0.25">
      <c r="A115" t="s">
        <v>244</v>
      </c>
      <c r="B115" t="s">
        <v>357</v>
      </c>
      <c r="C115" s="10">
        <v>3.76</v>
      </c>
      <c r="D115" s="10">
        <v>1.74</v>
      </c>
      <c r="E115" t="s">
        <v>236</v>
      </c>
    </row>
    <row r="116" spans="1:5" x14ac:dyDescent="0.25">
      <c r="A116" t="s">
        <v>244</v>
      </c>
      <c r="B116" t="s">
        <v>358</v>
      </c>
      <c r="C116" s="10">
        <v>3.76</v>
      </c>
      <c r="D116" s="10">
        <v>1.74</v>
      </c>
      <c r="E116" t="s">
        <v>236</v>
      </c>
    </row>
    <row r="117" spans="1:5" x14ac:dyDescent="0.25">
      <c r="A117" t="s">
        <v>244</v>
      </c>
      <c r="B117" t="s">
        <v>359</v>
      </c>
      <c r="C117" s="10">
        <v>3.76</v>
      </c>
      <c r="D117" s="10">
        <v>1.74</v>
      </c>
      <c r="E117" t="s">
        <v>236</v>
      </c>
    </row>
    <row r="118" spans="1:5" x14ac:dyDescent="0.25">
      <c r="A118" t="s">
        <v>244</v>
      </c>
      <c r="B118" t="s">
        <v>360</v>
      </c>
      <c r="C118" s="10">
        <v>3.76</v>
      </c>
      <c r="D118" s="10">
        <v>1.74</v>
      </c>
      <c r="E118" t="s">
        <v>236</v>
      </c>
    </row>
    <row r="119" spans="1:5" x14ac:dyDescent="0.25">
      <c r="A119" t="s">
        <v>244</v>
      </c>
      <c r="B119" t="s">
        <v>361</v>
      </c>
      <c r="C119" s="10">
        <v>3.76</v>
      </c>
      <c r="D119" s="10">
        <v>1.74</v>
      </c>
      <c r="E119" t="s">
        <v>236</v>
      </c>
    </row>
    <row r="120" spans="1:5" x14ac:dyDescent="0.25">
      <c r="A120" t="s">
        <v>244</v>
      </c>
      <c r="B120" t="s">
        <v>362</v>
      </c>
      <c r="C120" s="10">
        <v>3.76</v>
      </c>
      <c r="D120" s="10">
        <v>1.74</v>
      </c>
      <c r="E120" t="s">
        <v>236</v>
      </c>
    </row>
    <row r="121" spans="1:5" x14ac:dyDescent="0.25">
      <c r="A121" t="s">
        <v>244</v>
      </c>
      <c r="B121" t="s">
        <v>363</v>
      </c>
      <c r="C121" s="10">
        <v>3.76</v>
      </c>
      <c r="D121" s="10">
        <v>1.74</v>
      </c>
      <c r="E121" t="s">
        <v>236</v>
      </c>
    </row>
    <row r="122" spans="1:5" x14ac:dyDescent="0.25">
      <c r="A122" t="s">
        <v>244</v>
      </c>
      <c r="B122" t="s">
        <v>364</v>
      </c>
      <c r="C122" s="10">
        <v>3.76</v>
      </c>
      <c r="D122" s="10">
        <v>1.74</v>
      </c>
      <c r="E122" t="s">
        <v>236</v>
      </c>
    </row>
    <row r="123" spans="1:5" x14ac:dyDescent="0.25">
      <c r="A123" t="s">
        <v>244</v>
      </c>
      <c r="B123" t="s">
        <v>365</v>
      </c>
      <c r="C123" s="10">
        <v>3.76</v>
      </c>
      <c r="D123" s="10">
        <v>1.74</v>
      </c>
      <c r="E123" t="s">
        <v>236</v>
      </c>
    </row>
    <row r="124" spans="1:5" x14ac:dyDescent="0.25">
      <c r="A124" t="s">
        <v>244</v>
      </c>
      <c r="B124" t="s">
        <v>366</v>
      </c>
      <c r="C124" s="10">
        <v>3.76</v>
      </c>
      <c r="D124" s="10">
        <v>1.74</v>
      </c>
      <c r="E124" t="s">
        <v>236</v>
      </c>
    </row>
    <row r="125" spans="1:5" x14ac:dyDescent="0.25">
      <c r="A125" t="s">
        <v>244</v>
      </c>
      <c r="B125" t="s">
        <v>367</v>
      </c>
      <c r="C125" s="10">
        <v>3.76</v>
      </c>
      <c r="D125" s="10">
        <v>1.74</v>
      </c>
      <c r="E125" t="s">
        <v>236</v>
      </c>
    </row>
    <row r="126" spans="1:5" x14ac:dyDescent="0.25">
      <c r="A126" t="s">
        <v>244</v>
      </c>
      <c r="B126" t="s">
        <v>368</v>
      </c>
      <c r="C126" s="10">
        <v>3.76</v>
      </c>
      <c r="D126" s="10">
        <v>1.74</v>
      </c>
      <c r="E126" t="s">
        <v>236</v>
      </c>
    </row>
    <row r="127" spans="1:5" x14ac:dyDescent="0.25">
      <c r="A127" t="s">
        <v>369</v>
      </c>
      <c r="B127" t="s">
        <v>370</v>
      </c>
      <c r="C127" s="10">
        <v>1.74</v>
      </c>
      <c r="D127" s="10">
        <v>1.74</v>
      </c>
      <c r="E127" t="s">
        <v>236</v>
      </c>
    </row>
    <row r="128" spans="1:5" x14ac:dyDescent="0.25">
      <c r="A128" t="s">
        <v>371</v>
      </c>
      <c r="B128" t="s">
        <v>372</v>
      </c>
      <c r="C128" s="33">
        <v>0.01</v>
      </c>
      <c r="D128" s="33">
        <v>0.01</v>
      </c>
      <c r="E128" t="s">
        <v>269</v>
      </c>
    </row>
    <row r="129" spans="1:5" x14ac:dyDescent="0.25">
      <c r="A129" t="s">
        <v>371</v>
      </c>
      <c r="B129" t="s">
        <v>373</v>
      </c>
      <c r="C129" s="33">
        <v>0.01</v>
      </c>
      <c r="D129" s="33">
        <v>0.01</v>
      </c>
      <c r="E129" t="s">
        <v>269</v>
      </c>
    </row>
    <row r="130" spans="1:5" x14ac:dyDescent="0.25">
      <c r="A130" t="s">
        <v>371</v>
      </c>
      <c r="B130" t="s">
        <v>374</v>
      </c>
      <c r="C130" s="33">
        <v>0.0256</v>
      </c>
      <c r="D130" s="33">
        <v>0.0256</v>
      </c>
      <c r="E130" t="s">
        <v>269</v>
      </c>
    </row>
    <row r="131" spans="1:5" x14ac:dyDescent="0.25">
      <c r="A131" t="s">
        <v>371</v>
      </c>
      <c r="B131" t="s">
        <v>375</v>
      </c>
      <c r="C131" s="33">
        <v>0.0304</v>
      </c>
      <c r="D131" s="33">
        <v>0.0304</v>
      </c>
      <c r="E131" t="s">
        <v>269</v>
      </c>
    </row>
    <row r="132" spans="1:5" x14ac:dyDescent="0.25">
      <c r="A132" t="s">
        <v>376</v>
      </c>
      <c r="B132" t="s">
        <v>377</v>
      </c>
      <c r="C132" s="33">
        <v>0.0256</v>
      </c>
      <c r="D132" s="33">
        <v>0.0256</v>
      </c>
      <c r="E132" t="s">
        <v>269</v>
      </c>
    </row>
    <row r="133" spans="1:5" x14ac:dyDescent="0.25">
      <c r="A133" t="s">
        <v>376</v>
      </c>
      <c r="B133" t="s">
        <v>378</v>
      </c>
      <c r="C133" s="33">
        <v>0.0256</v>
      </c>
      <c r="D133" s="33">
        <v>0.0256</v>
      </c>
      <c r="E133" t="s">
        <v>269</v>
      </c>
    </row>
    <row r="134" spans="1:5" x14ac:dyDescent="0.25">
      <c r="A134" t="s">
        <v>376</v>
      </c>
      <c r="B134" t="s">
        <v>379</v>
      </c>
      <c r="C134" s="33">
        <v>0.0256</v>
      </c>
      <c r="D134" s="33">
        <v>0.0256</v>
      </c>
      <c r="E134" t="s">
        <v>269</v>
      </c>
    </row>
    <row r="135" spans="1:5" x14ac:dyDescent="0.25">
      <c r="A135" t="s">
        <v>376</v>
      </c>
      <c r="B135" t="s">
        <v>380</v>
      </c>
      <c r="C135" s="33">
        <v>0.02</v>
      </c>
      <c r="D135" s="33">
        <v>0.02</v>
      </c>
      <c r="E135" t="s">
        <v>269</v>
      </c>
    </row>
    <row r="136" spans="1:5" x14ac:dyDescent="0.25">
      <c r="A136" t="s">
        <v>376</v>
      </c>
      <c r="B136" t="s">
        <v>381</v>
      </c>
      <c r="C136" s="33">
        <v>0.02</v>
      </c>
      <c r="D136" s="33">
        <v>0.02</v>
      </c>
      <c r="E136" t="s">
        <v>269</v>
      </c>
    </row>
    <row r="137" spans="1:5" x14ac:dyDescent="0.25">
      <c r="A137" t="s">
        <v>371</v>
      </c>
      <c r="B137" t="s">
        <v>382</v>
      </c>
      <c r="C137" s="33">
        <v>0.0304</v>
      </c>
      <c r="D137" s="33">
        <v>0.0304</v>
      </c>
      <c r="E137" t="s">
        <v>269</v>
      </c>
    </row>
    <row r="138" spans="1:5" x14ac:dyDescent="0.25">
      <c r="A138" t="s">
        <v>300</v>
      </c>
      <c r="B138" t="s">
        <v>383</v>
      </c>
      <c r="C138" s="33">
        <v>0.0005</v>
      </c>
      <c r="D138" s="33">
        <v>0.0005</v>
      </c>
      <c r="E138" t="s">
        <v>269</v>
      </c>
    </row>
    <row r="140" spans="1:5" x14ac:dyDescent="0.25">
      <c r="A140" s="7" t="s">
        <v>384</v>
      </c>
      <c r="B140" s="7"/>
      <c r="C140" s="7"/>
      <c r="D140" s="7"/>
      <c r="E140" s="7"/>
    </row>
  </sheetData>
  <sheetProtection sheet="1" formatColumns="0" formatRows="0"/>
  <autoFilter ref="A4:E138"/>
  <mergeCells count="3">
    <mergeCell ref="A1:E1"/>
    <mergeCell ref="A2:E2"/>
    <mergeCell ref="A140:E14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Verification Calculator</vt:lpstr>
      <vt:lpstr>DMT Calculator</vt:lpstr>
      <vt:lpstr>Payments Earnings</vt:lpstr>
      <vt:lpstr>Credit Card Bills</vt:lpstr>
      <vt:lpstr>Verification Rate Card</vt:lpstr>
      <vt:lpstr>Payments Rate Card</vt:lpstr>
      <vt:lpstr>BBPS Operator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Platform Services</dc:creator>
  <dc:title>Eko Platform Services — API Pricing &amp; Commission Calculator</dc:title>
  <dc:subject/>
  <dc:description/>
  <cp:keywords/>
  <cp:category/>
  <cp:lastModifiedBy>Unknown</cp:lastModifiedBy>
  <dcterms:created xsi:type="dcterms:W3CDTF">2026-10-23T05:06:29Z</dcterms:created>
  <dcterms:modified xsi:type="dcterms:W3CDTF">2026-10-23T05:06:29Z</dcterms:modified>
</cp:coreProperties>
</file>